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esktop\Š K O L A\FINANCIJSKI  IZVJEŠTAJI\Financijski izvještaji za 2025\1.1.2025.-31.12.2025\ŠKOLSKI ODBOR\"/>
    </mc:Choice>
  </mc:AlternateContent>
  <xr:revisionPtr revIDLastSave="0" documentId="13_ncr:1_{785609C0-2554-408C-8682-78C15F52552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žetak" sheetId="1" r:id="rId1"/>
    <sheet name="Račun prihoda i rashoda" sheetId="2" r:id="rId2"/>
    <sheet name="Prihodi i rashodi po izvorima" sheetId="3" r:id="rId3"/>
    <sheet name="Rashodi prema funkcijskoj kl." sheetId="4" r:id="rId4"/>
    <sheet name="Račun financiranja" sheetId="5" r:id="rId5"/>
    <sheet name="Račun fin.po izvorima" sheetId="6" r:id="rId6"/>
    <sheet name="Prenes.višak ili prenes.manjak" sheetId="7" r:id="rId7"/>
    <sheet name="Posebni dio-organz.klasifikac." sheetId="8" r:id="rId8"/>
    <sheet name="Posebni dio-program.klasifikac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4" i="1" l="1"/>
  <c r="F36" i="1"/>
  <c r="E36" i="1"/>
  <c r="G253" i="9"/>
  <c r="G246" i="9"/>
  <c r="G245" i="9"/>
  <c r="G244" i="9"/>
  <c r="G243" i="9"/>
  <c r="G242" i="9"/>
  <c r="G239" i="9"/>
  <c r="G238" i="9"/>
  <c r="G231" i="9"/>
  <c r="G228" i="9"/>
  <c r="G227" i="9"/>
  <c r="G224" i="9"/>
  <c r="G218" i="9"/>
  <c r="G215" i="9"/>
  <c r="G214" i="9"/>
  <c r="G217" i="9"/>
  <c r="G213" i="9"/>
  <c r="G209" i="9"/>
  <c r="G192" i="9"/>
  <c r="G191" i="9"/>
  <c r="G110" i="9"/>
  <c r="G109" i="9"/>
  <c r="G108" i="9"/>
  <c r="G107" i="9"/>
  <c r="G106" i="9"/>
  <c r="G105" i="9"/>
  <c r="G104" i="9"/>
  <c r="G102" i="9"/>
  <c r="H84" i="9"/>
  <c r="H87" i="9"/>
  <c r="H89" i="9"/>
  <c r="G80" i="9"/>
  <c r="G79" i="9"/>
  <c r="G11" i="9"/>
  <c r="G10" i="9"/>
  <c r="G9" i="9"/>
  <c r="G7" i="9"/>
  <c r="F31" i="3"/>
  <c r="E30" i="3"/>
  <c r="E29" i="3" s="1"/>
  <c r="E32" i="2"/>
  <c r="E24" i="2"/>
  <c r="E28" i="2"/>
  <c r="E25" i="2"/>
  <c r="F24" i="2"/>
  <c r="F16" i="2"/>
  <c r="E21" i="7"/>
  <c r="E10" i="7"/>
  <c r="E9" i="7" s="1"/>
  <c r="D11" i="9"/>
  <c r="D62" i="9"/>
  <c r="D12" i="9" s="1"/>
  <c r="D8" i="9" s="1"/>
  <c r="D21" i="7"/>
  <c r="E18" i="7"/>
  <c r="E17" i="7" s="1"/>
  <c r="E16" i="7" s="1"/>
  <c r="D18" i="7"/>
  <c r="D160" i="9"/>
  <c r="D146" i="9"/>
  <c r="D119" i="9"/>
  <c r="D113" i="9"/>
  <c r="D253" i="9"/>
  <c r="D248" i="9"/>
  <c r="D247" i="9" s="1"/>
  <c r="D228" i="9"/>
  <c r="D219" i="9"/>
  <c r="D213" i="9"/>
  <c r="D191" i="9"/>
  <c r="D181" i="9"/>
  <c r="D154" i="9"/>
  <c r="D140" i="9"/>
  <c r="D98" i="9"/>
  <c r="D92" i="9"/>
  <c r="D87" i="9"/>
  <c r="D82" i="9"/>
  <c r="D81" i="9" s="1"/>
  <c r="D15" i="9"/>
  <c r="D46" i="9"/>
  <c r="D64" i="9"/>
  <c r="D70" i="9"/>
  <c r="D75" i="9"/>
  <c r="D74" i="9" s="1"/>
  <c r="D73" i="9" s="1"/>
  <c r="D63" i="9" l="1"/>
  <c r="D14" i="9"/>
  <c r="D91" i="9"/>
  <c r="D80" i="9"/>
  <c r="D270" i="9" l="1"/>
  <c r="D266" i="9"/>
  <c r="D260" i="9"/>
  <c r="D175" i="9"/>
  <c r="D173" i="9" s="1"/>
  <c r="D178" i="9"/>
  <c r="D259" i="9" l="1"/>
  <c r="D264" i="9"/>
  <c r="D269" i="9"/>
  <c r="D258" i="9" l="1"/>
  <c r="D243" i="9"/>
  <c r="D263" i="9"/>
  <c r="C24" i="2" l="1"/>
  <c r="C15" i="2" l="1"/>
  <c r="G57" i="9"/>
  <c r="G76" i="9"/>
  <c r="G77" i="9"/>
  <c r="G78" i="9"/>
  <c r="G75" i="9"/>
  <c r="G249" i="9"/>
  <c r="G250" i="9"/>
  <c r="D256" i="9"/>
  <c r="G254" i="9"/>
  <c r="G255" i="9"/>
  <c r="G257" i="9"/>
  <c r="D239" i="9"/>
  <c r="D238" i="9" s="1"/>
  <c r="D108" i="9" s="1"/>
  <c r="D235" i="9"/>
  <c r="D231" i="9"/>
  <c r="D217" i="9"/>
  <c r="D180" i="9" s="1"/>
  <c r="D106" i="9" s="1"/>
  <c r="G165" i="9"/>
  <c r="G162" i="9"/>
  <c r="G163" i="9"/>
  <c r="G164" i="9"/>
  <c r="D157" i="9"/>
  <c r="D156" i="9" s="1"/>
  <c r="D144" i="9"/>
  <c r="D137" i="9"/>
  <c r="D60" i="9"/>
  <c r="D59" i="9" s="1"/>
  <c r="D9" i="9" s="1"/>
  <c r="D112" i="9" l="1"/>
  <c r="D227" i="9"/>
  <c r="G256" i="9"/>
  <c r="D252" i="9"/>
  <c r="G74" i="9"/>
  <c r="D107" i="9"/>
  <c r="D58" i="9"/>
  <c r="G247" i="9"/>
  <c r="G248" i="9"/>
  <c r="D105" i="9"/>
  <c r="D110" i="9" l="1"/>
  <c r="G73" i="9"/>
  <c r="D109" i="9"/>
  <c r="D102" i="9" s="1"/>
  <c r="D104" i="9"/>
  <c r="D246" i="9"/>
  <c r="D244" i="9"/>
  <c r="G98" i="9"/>
  <c r="G87" i="9"/>
  <c r="G70" i="9"/>
  <c r="G64" i="9"/>
  <c r="D55" i="9"/>
  <c r="D53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65" i="9"/>
  <c r="G66" i="9"/>
  <c r="G67" i="9"/>
  <c r="G68" i="9"/>
  <c r="G69" i="9"/>
  <c r="G72" i="9"/>
  <c r="G83" i="9"/>
  <c r="G84" i="9"/>
  <c r="G85" i="9"/>
  <c r="G86" i="9"/>
  <c r="G88" i="9"/>
  <c r="G89" i="9"/>
  <c r="G90" i="9"/>
  <c r="G93" i="9"/>
  <c r="G94" i="9"/>
  <c r="G95" i="9"/>
  <c r="G96" i="9"/>
  <c r="G97" i="9"/>
  <c r="G99" i="9"/>
  <c r="G100" i="9"/>
  <c r="G10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5" i="9"/>
  <c r="G136" i="9"/>
  <c r="G137" i="9"/>
  <c r="G138" i="9"/>
  <c r="G139" i="9"/>
  <c r="G140" i="9"/>
  <c r="G141" i="9"/>
  <c r="G143" i="9"/>
  <c r="G144" i="9"/>
  <c r="G145" i="9"/>
  <c r="G146" i="9"/>
  <c r="G147" i="9"/>
  <c r="G148" i="9"/>
  <c r="G151" i="9"/>
  <c r="G152" i="9"/>
  <c r="G153" i="9"/>
  <c r="G156" i="9"/>
  <c r="G159" i="9"/>
  <c r="G160" i="9"/>
  <c r="G161" i="9"/>
  <c r="G167" i="9"/>
  <c r="G168" i="9"/>
  <c r="G169" i="9"/>
  <c r="G170" i="9"/>
  <c r="G171" i="9"/>
  <c r="G180" i="9"/>
  <c r="G181" i="9"/>
  <c r="G182" i="9"/>
  <c r="G183" i="9"/>
  <c r="G184" i="9"/>
  <c r="G187" i="9"/>
  <c r="G188" i="9"/>
  <c r="G193" i="9"/>
  <c r="G194" i="9"/>
  <c r="G195" i="9"/>
  <c r="G196" i="9"/>
  <c r="G197" i="9"/>
  <c r="G199" i="9"/>
  <c r="G200" i="9"/>
  <c r="G202" i="9"/>
  <c r="G203" i="9"/>
  <c r="G206" i="9"/>
  <c r="G207" i="9"/>
  <c r="G208" i="9"/>
  <c r="G210" i="9"/>
  <c r="G211" i="9"/>
  <c r="G212" i="9"/>
  <c r="G219" i="9"/>
  <c r="G222" i="9"/>
  <c r="G223" i="9"/>
  <c r="G225" i="9"/>
  <c r="G233" i="9"/>
  <c r="G235" i="9"/>
  <c r="G236" i="9"/>
  <c r="G237" i="9"/>
  <c r="G241" i="9"/>
  <c r="G252" i="9"/>
  <c r="H8" i="9"/>
  <c r="H9" i="9"/>
  <c r="H10" i="9"/>
  <c r="H11" i="9"/>
  <c r="H12" i="9"/>
  <c r="H13" i="9"/>
  <c r="H14" i="9"/>
  <c r="H15" i="9"/>
  <c r="H45" i="9"/>
  <c r="H46" i="9"/>
  <c r="H49" i="9"/>
  <c r="H51" i="9"/>
  <c r="H52" i="9"/>
  <c r="H53" i="9"/>
  <c r="H55" i="9"/>
  <c r="H57" i="9"/>
  <c r="H62" i="9"/>
  <c r="H63" i="9"/>
  <c r="H64" i="9"/>
  <c r="H69" i="9"/>
  <c r="H70" i="9"/>
  <c r="H79" i="9"/>
  <c r="H80" i="9"/>
  <c r="H81" i="9"/>
  <c r="H82" i="9"/>
  <c r="H91" i="9"/>
  <c r="H92" i="9"/>
  <c r="H97" i="9"/>
  <c r="H98" i="9"/>
  <c r="H101" i="9"/>
  <c r="H102" i="9"/>
  <c r="H104" i="9"/>
  <c r="H105" i="9"/>
  <c r="H106" i="9"/>
  <c r="H107" i="9"/>
  <c r="H108" i="9"/>
  <c r="H109" i="9"/>
  <c r="H110" i="9"/>
  <c r="H112" i="9"/>
  <c r="H113" i="9"/>
  <c r="H118" i="9"/>
  <c r="H119" i="9"/>
  <c r="H136" i="9"/>
  <c r="H137" i="9"/>
  <c r="H139" i="9"/>
  <c r="H140" i="9"/>
  <c r="H143" i="9"/>
  <c r="H144" i="9"/>
  <c r="H146" i="9"/>
  <c r="H153" i="9"/>
  <c r="H154" i="9"/>
  <c r="H156" i="9"/>
  <c r="H157" i="9"/>
  <c r="H159" i="9"/>
  <c r="H160" i="9"/>
  <c r="H171" i="9"/>
  <c r="H173" i="9"/>
  <c r="H175" i="9"/>
  <c r="H177" i="9"/>
  <c r="H178" i="9"/>
  <c r="H180" i="9"/>
  <c r="H181" i="9"/>
  <c r="H188" i="9"/>
  <c r="H191" i="9"/>
  <c r="H193" i="9"/>
  <c r="H213" i="9"/>
  <c r="H216" i="9"/>
  <c r="H217" i="9"/>
  <c r="H219" i="9"/>
  <c r="H223" i="9"/>
  <c r="H225" i="9"/>
  <c r="H227" i="9"/>
  <c r="H228" i="9"/>
  <c r="H231" i="9"/>
  <c r="H233" i="9"/>
  <c r="H235" i="9"/>
  <c r="H237" i="9"/>
  <c r="H238" i="9"/>
  <c r="H239" i="9"/>
  <c r="H242" i="9"/>
  <c r="H243" i="9"/>
  <c r="H244" i="9"/>
  <c r="H245" i="9"/>
  <c r="H246" i="9"/>
  <c r="H247" i="9"/>
  <c r="H248" i="9"/>
  <c r="H252" i="9"/>
  <c r="H253" i="9"/>
  <c r="H258" i="9"/>
  <c r="H259" i="9"/>
  <c r="H260" i="9"/>
  <c r="H262" i="9"/>
  <c r="H263" i="9"/>
  <c r="H264" i="9"/>
  <c r="H266" i="9"/>
  <c r="H268" i="9"/>
  <c r="H269" i="9"/>
  <c r="H270" i="9"/>
  <c r="H7" i="9"/>
  <c r="H10" i="8"/>
  <c r="H11" i="8"/>
  <c r="H12" i="8"/>
  <c r="H13" i="8"/>
  <c r="H14" i="8"/>
  <c r="H9" i="8"/>
  <c r="G11" i="8"/>
  <c r="G12" i="8"/>
  <c r="G14" i="8"/>
  <c r="D10" i="8"/>
  <c r="G10" i="8" s="1"/>
  <c r="D13" i="8"/>
  <c r="G13" i="8" s="1"/>
  <c r="G17" i="7"/>
  <c r="G18" i="7"/>
  <c r="G19" i="7"/>
  <c r="G16" i="7"/>
  <c r="F19" i="7"/>
  <c r="C18" i="7"/>
  <c r="F18" i="7" s="1"/>
  <c r="C10" i="7"/>
  <c r="C9" i="7" s="1"/>
  <c r="C8" i="7" s="1"/>
  <c r="F8" i="4"/>
  <c r="F9" i="4"/>
  <c r="F10" i="4"/>
  <c r="F7" i="4"/>
  <c r="E9" i="4"/>
  <c r="E10" i="4"/>
  <c r="E12" i="4"/>
  <c r="B8" i="4"/>
  <c r="E8" i="4" s="1"/>
  <c r="F11" i="3"/>
  <c r="F13" i="3"/>
  <c r="F15" i="3"/>
  <c r="F16" i="3"/>
  <c r="F19" i="3"/>
  <c r="F20" i="3"/>
  <c r="F22" i="3"/>
  <c r="F24" i="3"/>
  <c r="G10" i="3"/>
  <c r="G11" i="3"/>
  <c r="G12" i="3"/>
  <c r="G13" i="3"/>
  <c r="G14" i="3"/>
  <c r="G15" i="3"/>
  <c r="G16" i="3"/>
  <c r="G18" i="3"/>
  <c r="G19" i="3"/>
  <c r="G20" i="3"/>
  <c r="G21" i="3"/>
  <c r="G22" i="3"/>
  <c r="G23" i="3"/>
  <c r="G24" i="3"/>
  <c r="G9" i="3"/>
  <c r="C23" i="3"/>
  <c r="F23" i="3" s="1"/>
  <c r="C21" i="3"/>
  <c r="F21" i="3" s="1"/>
  <c r="C18" i="3"/>
  <c r="F18" i="3" s="1"/>
  <c r="C14" i="3"/>
  <c r="F14" i="3" s="1"/>
  <c r="C12" i="3"/>
  <c r="F12" i="3" s="1"/>
  <c r="C10" i="3"/>
  <c r="F10" i="3" s="1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29" i="3"/>
  <c r="F33" i="3"/>
  <c r="F35" i="3"/>
  <c r="F36" i="3"/>
  <c r="F39" i="3"/>
  <c r="F40" i="3"/>
  <c r="F42" i="3"/>
  <c r="F44" i="3"/>
  <c r="C30" i="3"/>
  <c r="F30" i="3" s="1"/>
  <c r="C32" i="3"/>
  <c r="F32" i="3" s="1"/>
  <c r="C34" i="3"/>
  <c r="F34" i="3" s="1"/>
  <c r="C43" i="3"/>
  <c r="F43" i="3" s="1"/>
  <c r="C41" i="3"/>
  <c r="F41" i="3" s="1"/>
  <c r="C38" i="3"/>
  <c r="F38" i="3" s="1"/>
  <c r="D245" i="9" l="1"/>
  <c r="D242" i="9" s="1"/>
  <c r="D52" i="9"/>
  <c r="D51" i="9" s="1"/>
  <c r="G92" i="9"/>
  <c r="G82" i="9"/>
  <c r="G15" i="9"/>
  <c r="B7" i="4"/>
  <c r="E7" i="4" s="1"/>
  <c r="C17" i="7"/>
  <c r="C21" i="7" s="1"/>
  <c r="F21" i="7" s="1"/>
  <c r="C29" i="3"/>
  <c r="F29" i="3" s="1"/>
  <c r="C9" i="3"/>
  <c r="F9" i="3" s="1"/>
  <c r="D9" i="8"/>
  <c r="G9" i="8" s="1"/>
  <c r="G21" i="7" l="1"/>
  <c r="G14" i="9"/>
  <c r="D10" i="9"/>
  <c r="G91" i="9"/>
  <c r="G81" i="9"/>
  <c r="D79" i="9"/>
  <c r="D13" i="9"/>
  <c r="G63" i="9"/>
  <c r="G62" i="9"/>
  <c r="F17" i="7"/>
  <c r="C16" i="7"/>
  <c r="F16" i="7" s="1"/>
  <c r="G42" i="2"/>
  <c r="G43" i="2"/>
  <c r="G52" i="2"/>
  <c r="G80" i="2"/>
  <c r="G84" i="2"/>
  <c r="G87" i="2"/>
  <c r="G91" i="2"/>
  <c r="G97" i="2"/>
  <c r="G98" i="2"/>
  <c r="G106" i="2"/>
  <c r="G41" i="2"/>
  <c r="F45" i="2"/>
  <c r="F46" i="2"/>
  <c r="F47" i="2"/>
  <c r="F49" i="2"/>
  <c r="F51" i="2"/>
  <c r="F54" i="2"/>
  <c r="F55" i="2"/>
  <c r="F56" i="2"/>
  <c r="F57" i="2"/>
  <c r="F59" i="2"/>
  <c r="F60" i="2"/>
  <c r="F61" i="2"/>
  <c r="F62" i="2"/>
  <c r="F63" i="2"/>
  <c r="F64" i="2"/>
  <c r="F66" i="2"/>
  <c r="F67" i="2"/>
  <c r="F68" i="2"/>
  <c r="F69" i="2"/>
  <c r="F71" i="2"/>
  <c r="F72" i="2"/>
  <c r="F73" i="2"/>
  <c r="F74" i="2"/>
  <c r="F76" i="2"/>
  <c r="F77" i="2"/>
  <c r="F78" i="2"/>
  <c r="F79" i="2"/>
  <c r="F82" i="2"/>
  <c r="F83" i="2"/>
  <c r="F89" i="2"/>
  <c r="F90" i="2"/>
  <c r="F93" i="2"/>
  <c r="F94" i="2"/>
  <c r="F100" i="2"/>
  <c r="F101" i="2"/>
  <c r="F103" i="2"/>
  <c r="F105" i="2"/>
  <c r="F108" i="2"/>
  <c r="C107" i="2"/>
  <c r="F107" i="2" s="1"/>
  <c r="C104" i="2"/>
  <c r="F104" i="2" s="1"/>
  <c r="C99" i="2"/>
  <c r="F99" i="2" s="1"/>
  <c r="C95" i="2"/>
  <c r="C92" i="2"/>
  <c r="F92" i="2" s="1"/>
  <c r="C88" i="2"/>
  <c r="F88" i="2" s="1"/>
  <c r="C85" i="2"/>
  <c r="C81" i="2"/>
  <c r="C80" i="2" s="1"/>
  <c r="F80" i="2" s="1"/>
  <c r="C65" i="2"/>
  <c r="F65" i="2" s="1"/>
  <c r="C58" i="2"/>
  <c r="F58" i="2" s="1"/>
  <c r="C53" i="2"/>
  <c r="F53" i="2" s="1"/>
  <c r="C75" i="2"/>
  <c r="F75" i="2" s="1"/>
  <c r="C50" i="2"/>
  <c r="F50" i="2" s="1"/>
  <c r="C48" i="2"/>
  <c r="F48" i="2" s="1"/>
  <c r="C44" i="2"/>
  <c r="F44" i="2" s="1"/>
  <c r="G10" i="2"/>
  <c r="G11" i="2"/>
  <c r="G18" i="2"/>
  <c r="G21" i="2"/>
  <c r="G24" i="2"/>
  <c r="G31" i="2"/>
  <c r="G35" i="2"/>
  <c r="G36" i="2"/>
  <c r="G9" i="2"/>
  <c r="F13" i="2"/>
  <c r="F14" i="2"/>
  <c r="F17" i="2"/>
  <c r="F20" i="2"/>
  <c r="F23" i="2"/>
  <c r="F26" i="2"/>
  <c r="F27" i="2"/>
  <c r="F29" i="2"/>
  <c r="F30" i="2"/>
  <c r="F33" i="2"/>
  <c r="F38" i="2"/>
  <c r="C28" i="2"/>
  <c r="F28" i="2" s="1"/>
  <c r="C25" i="2"/>
  <c r="F25" i="2" s="1"/>
  <c r="C22" i="2"/>
  <c r="C21" i="2" s="1"/>
  <c r="F21" i="2" s="1"/>
  <c r="C19" i="2"/>
  <c r="C18" i="2" s="1"/>
  <c r="F18" i="2" s="1"/>
  <c r="F15" i="2"/>
  <c r="F34" i="1"/>
  <c r="F33" i="1"/>
  <c r="B13" i="1"/>
  <c r="C13" i="1"/>
  <c r="F13" i="1" s="1"/>
  <c r="E13" i="1"/>
  <c r="E14" i="1"/>
  <c r="F14" i="1"/>
  <c r="E15" i="1"/>
  <c r="F15" i="1"/>
  <c r="B16" i="1"/>
  <c r="C16" i="1"/>
  <c r="F16" i="1" s="1"/>
  <c r="E17" i="1"/>
  <c r="F17" i="1"/>
  <c r="E18" i="1"/>
  <c r="F18" i="1"/>
  <c r="D25" i="1"/>
  <c r="C32" i="2"/>
  <c r="F32" i="2" s="1"/>
  <c r="C37" i="2"/>
  <c r="C36" i="2" s="1"/>
  <c r="F36" i="2" s="1"/>
  <c r="C12" i="2"/>
  <c r="F12" i="2" s="1"/>
  <c r="G13" i="9" l="1"/>
  <c r="G12" i="9"/>
  <c r="C26" i="1"/>
  <c r="B19" i="1"/>
  <c r="B34" i="1" s="1"/>
  <c r="C98" i="2"/>
  <c r="F98" i="2" s="1"/>
  <c r="F37" i="2"/>
  <c r="C31" i="2"/>
  <c r="F31" i="2" s="1"/>
  <c r="F22" i="2"/>
  <c r="C84" i="2"/>
  <c r="C106" i="2"/>
  <c r="F106" i="2" s="1"/>
  <c r="C19" i="1"/>
  <c r="C27" i="1" s="1"/>
  <c r="C91" i="2"/>
  <c r="F91" i="2" s="1"/>
  <c r="C87" i="2"/>
  <c r="F87" i="2" s="1"/>
  <c r="F81" i="2"/>
  <c r="C35" i="2"/>
  <c r="F35" i="2" s="1"/>
  <c r="F19" i="2"/>
  <c r="E16" i="1"/>
  <c r="C52" i="2"/>
  <c r="F52" i="2" s="1"/>
  <c r="C43" i="2"/>
  <c r="C11" i="2"/>
  <c r="B27" i="1"/>
  <c r="D26" i="1"/>
  <c r="C25" i="1"/>
  <c r="F25" i="1" s="1"/>
  <c r="D7" i="9" l="1"/>
  <c r="C97" i="2"/>
  <c r="F97" i="2" s="1"/>
  <c r="E33" i="1"/>
  <c r="C42" i="2"/>
  <c r="F43" i="2"/>
  <c r="C10" i="2"/>
  <c r="F11" i="2"/>
  <c r="F26" i="1"/>
  <c r="F19" i="1"/>
  <c r="E19" i="1"/>
  <c r="D27" i="1"/>
  <c r="G8" i="9" l="1"/>
  <c r="F42" i="2"/>
  <c r="C41" i="2"/>
  <c r="F41" i="2" s="1"/>
  <c r="C9" i="2"/>
  <c r="F9" i="2" s="1"/>
  <c r="F10" i="2"/>
  <c r="E27" i="1"/>
  <c r="F27" i="1"/>
</calcChain>
</file>

<file path=xl/sharedStrings.xml><?xml version="1.0" encoding="utf-8"?>
<sst xmlns="http://schemas.openxmlformats.org/spreadsheetml/2006/main" count="893" uniqueCount="336">
  <si>
    <t>GODIŠNJI IZVJEŠTAJ O IZVRŠENJU FINANCIJSKOG PLANA ZA 2025. GODINU</t>
  </si>
  <si>
    <t>1. OPĆI DIO</t>
  </si>
  <si>
    <t>1.1. SAŽETAK RAČUNA PRIHODA I RASHODA I RAČUNA FINANCIRANJA</t>
  </si>
  <si>
    <t>A) SAŽETAK RAČUNA PRIHODA I RASHODA</t>
  </si>
  <si>
    <t>Brojčana oznaka i naziv</t>
  </si>
  <si>
    <t>Ostvarenje / izvršenje
31.12.2024.</t>
  </si>
  <si>
    <t>Rebalans za 2025. godinu</t>
  </si>
  <si>
    <t>Ostvarenje / izvršenje
31.12.2025.</t>
  </si>
  <si>
    <t>Indeks
 4 / 2</t>
  </si>
  <si>
    <t>Indeks
 4 / 3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</si>
  <si>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</si>
  <si>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</si>
  <si>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</si>
  <si>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</si>
  <si>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</si>
  <si>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</si>
  <si>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</si>
  <si>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</si>
  <si>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Indeks
4 / 2</t>
  </si>
  <si>
    <t>8 PRIMICI OD FINANCIJSKE IMOVINE I ZADUŽIVANJA</t>
  </si>
  <si>
    <t>5 IZDACI ZA FINANCIJSKU IMOVINU I OTPLATE ZAJMOVA</t>
  </si>
  <si>
    <t>NETO FINANCIRANJE</t>
  </si>
  <si>
    <t>C) PRENESENI VIŠAK ILI PRENESENI MANJAK</t>
  </si>
  <si>
    <t>92 UKUPAN DONOS VIŠKA / MANJKA IZ PRETHODNIH GODINA*</t>
  </si>
  <si>
    <t>92 VIŠAK / MANJAK IZ PRETHODNIH GODINA KOJI ĆE SE RASPOREDITI / POKRITI</t>
  </si>
  <si>
    <t>VIŠAK / MANJAK + NETO FINANCIRANJE + PRENESENI REZULTAT</t>
  </si>
  <si>
    <t>1.2. RAČUN PRIHODA I RASHODA</t>
  </si>
  <si>
    <t xml:space="preserve">1.2.1. IZVJEŠTAJ O PRIHODIMA I RASHODIMA PREMA EKONOMSKOJ KLASIFIKACIJI </t>
  </si>
  <si>
    <t>Ostvarenje / izvršenje 
31.12.2024.</t>
  </si>
  <si>
    <t>Ostvarenje / izvršenje 
31.12.2025.</t>
  </si>
  <si>
    <t>UKUPNO PRIHODI</t>
  </si>
  <si>
    <t>6</t>
  </si>
  <si>
    <t>Prihodi poslovanja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</si>
  <si>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</si>
  <si>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</si>
  <si>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</si>
  <si>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</si>
  <si>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</si>
  <si>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</si>
  <si>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</si>
  <si>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</si>
  <si>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</si>
  <si>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temeljem prijenosa EU sredstava</t>
  </si>
  <si>
    <t>6382</t>
  </si>
  <si>
    <t>Kapitalne pomoći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</si>
  <si>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</si>
  <si>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</si>
  <si>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</si>
  <si>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</si>
  <si>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</si>
  <si>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</si>
  <si>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</si>
  <si>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</si>
  <si>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</si>
  <si>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</si>
  <si>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</si>
  <si>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 xml:space="preserve">Ostali nespomenuti prihodi 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</si>
  <si>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</si>
  <si>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</si>
  <si>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</si>
  <si>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</si>
  <si>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</si>
  <si>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</si>
  <si>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</si>
  <si>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</si>
  <si>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</si>
  <si>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</si>
  <si>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</si>
  <si>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</si>
  <si>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6632</t>
  </si>
  <si>
    <t>Kapitalne donacije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</si>
  <si>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</si>
  <si>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</si>
  <si>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</si>
  <si>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</si>
  <si>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</si>
  <si>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</si>
  <si>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</si>
  <si>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</si>
  <si>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7</t>
  </si>
  <si>
    <t>Prihodi od prodaje nefinancijske imovine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</si>
  <si>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</si>
  <si>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</si>
  <si>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</si>
  <si>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</si>
  <si>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</si>
  <si>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</si>
  <si>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UKUPNO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</si>
  <si>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</si>
  <si>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</si>
  <si>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</si>
  <si>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</si>
  <si>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</si>
  <si>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</si>
  <si>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</si>
  <si>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</si>
  <si>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</si>
  <si>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</si>
  <si>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</si>
  <si>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</si>
  <si>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</si>
  <si>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</si>
  <si>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</si>
  <si>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</si>
  <si>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</si>
  <si>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</si>
  <si>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</si>
  <si>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</si>
  <si>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</si>
  <si>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</si>
  <si>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</si>
  <si>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</si>
  <si>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</si>
  <si>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</si>
  <si>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</si>
  <si>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</si>
  <si>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</si>
  <si>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</si>
  <si>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</si>
  <si>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</si>
  <si>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</si>
  <si>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</si>
  <si>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</si>
  <si>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</si>
  <si>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</si>
  <si>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</si>
  <si>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</si>
  <si>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</si>
  <si>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</si>
  <si>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</si>
  <si>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</si>
  <si>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</si>
  <si>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</si>
  <si>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</si>
  <si>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</si>
  <si>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</si>
  <si>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</si>
  <si>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</si>
  <si>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</si>
  <si>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</si>
  <si>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</si>
  <si>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</si>
  <si>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</si>
  <si>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</si>
  <si>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</si>
  <si>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</si>
  <si>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</si>
  <si>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</si>
  <si>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</si>
  <si>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</si>
  <si>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</si>
  <si>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</si>
  <si>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</si>
  <si>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</si>
  <si>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</si>
  <si>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</si>
  <si>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</si>
  <si>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</si>
  <si>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</si>
  <si>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</si>
  <si>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</si>
  <si>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</si>
  <si>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</si>
  <si>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</si>
  <si>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</si>
  <si>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</si>
  <si>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</si>
  <si>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</si>
  <si>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</si>
  <si>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</si>
  <si>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36</t>
  </si>
  <si>
    <t>Pomoći dane u inozemstvo i unutar općeg proračuna</t>
  </si>
  <si>
    <t>369</t>
  </si>
  <si>
    <t>Prijenosi između proračunskih korisnika istog proračuna</t>
  </si>
  <si>
    <t>3693</t>
  </si>
  <si>
    <t>Tekući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</si>
  <si>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</si>
  <si>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</si>
  <si>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</si>
  <si>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</si>
  <si>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</si>
  <si>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</si>
  <si>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</si>
  <si>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</si>
  <si>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</si>
  <si>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Rashodi za donacije, kazne, naknade šteta i kapitalne pomoći</t>
  </si>
  <si>
    <t>381</t>
  </si>
  <si>
    <t>3811</t>
  </si>
  <si>
    <t>Tekuće donacije u novcu</t>
  </si>
  <si>
    <t>3812</t>
  </si>
  <si>
    <t>Tekuće donacije u naravi</t>
  </si>
  <si>
    <t>382</t>
  </si>
  <si>
    <t>3821</t>
  </si>
  <si>
    <t>Kapitalne donacije neprofitnim organizacijama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</si>
  <si>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</si>
  <si>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</si>
  <si>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</si>
  <si>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</si>
  <si>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</si>
  <si>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</si>
  <si>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</si>
  <si>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</si>
  <si>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</si>
  <si>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</si>
  <si>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4226</t>
  </si>
  <si>
    <t>Sportska i glazbena oprema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</si>
  <si>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</si>
  <si>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</si>
  <si>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</si>
  <si>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</si>
  <si>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</si>
  <si>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</si>
  <si>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45</t>
  </si>
  <si>
    <t>Rashodi za dodatna ulaganja na nefinancijskoj imovini</t>
  </si>
  <si>
    <t>451</t>
  </si>
  <si>
    <t>Dodatna ulaganja na građevinskim objektima</t>
  </si>
  <si>
    <t>4511</t>
  </si>
  <si>
    <t>1.2.2. IZVJEŠTAJ O PRIHODIMA I RASHODIMA PREMA IZVORIMA FINANCIRANJA</t>
  </si>
  <si>
    <t xml:space="preserve"> </t>
  </si>
  <si>
    <t>Ostvarenje / izvršenje 31.12.2024.</t>
  </si>
  <si>
    <t>Plan za 2025. godinu</t>
  </si>
  <si>
    <t>Ostvarenje / izvršenje 31.12.2025.</t>
  </si>
  <si>
    <t>Indeks 
4 / 2</t>
  </si>
  <si>
    <t>1</t>
  </si>
  <si>
    <t>OPĆI PRIHODI I PRIMICI</t>
  </si>
  <si>
    <t>11</t>
  </si>
  <si>
    <t>VLASTITI PRIHODI</t>
  </si>
  <si>
    <t xml:space="preserve">VLASTITI PRIHODI </t>
  </si>
  <si>
    <t>PRIHODI ZA POSEBNE NAMJENE</t>
  </si>
  <si>
    <t>43</t>
  </si>
  <si>
    <t>44</t>
  </si>
  <si>
    <t>DECENTRALIZIRANA SREDSTVA</t>
  </si>
  <si>
    <t>46</t>
  </si>
  <si>
    <t>NAMJENSKI PRIHODI I PRIMICI</t>
  </si>
  <si>
    <t>5</t>
  </si>
  <si>
    <t>POMOĆI</t>
  </si>
  <si>
    <t>51</t>
  </si>
  <si>
    <t>POMOĆI EU</t>
  </si>
  <si>
    <t>52</t>
  </si>
  <si>
    <t>OSTALE POMOĆI</t>
  </si>
  <si>
    <t>DONACIJE</t>
  </si>
  <si>
    <t>61</t>
  </si>
  <si>
    <t>TEKUĆE DONACIJE</t>
  </si>
  <si>
    <t>PRIHODI OD PRODAJE NEFINANCIJSKE IMOVINE</t>
  </si>
  <si>
    <t>71</t>
  </si>
  <si>
    <t>PRIHODI OD PRODAJE ILI ZAMJENE NEFINANCIJSKE IMOVINE I NAKNADE S NASLOVA OSIGURANJA</t>
  </si>
  <si>
    <t>1.2.3. IZVJEŠTAJ O RASHODIMA PREMA FUNKCIJSKOJ KLASIFIKACIJI</t>
  </si>
  <si>
    <t>Izvršenje 
31.12.2024.</t>
  </si>
  <si>
    <t>Izvršenje 31.12.2025.</t>
  </si>
  <si>
    <t>Indeks
4 / 3</t>
  </si>
  <si>
    <t>09 Obrazovanje</t>
  </si>
  <si>
    <t>091 Predškolsko i osnovno obrazovanje</t>
  </si>
  <si>
    <t>096 Dodatne usluge u obrazovanju</t>
  </si>
  <si>
    <t>097 Istraživanje i razvoj obrazovanja</t>
  </si>
  <si>
    <t>098 Usluge obrazovanja koje nisu drugdje svrstane</t>
  </si>
  <si>
    <t>1.3. RAČUN FINANCIRANJA</t>
  </si>
  <si>
    <t>1.3.1. IZVJEŠTAJ RAČUNA FINANCIRANJA PREMA EKONOMSKOJ KLASIFIKACIJI</t>
  </si>
  <si>
    <t>1.3.2. IZVJEŠTAJ RAČUNA FINANCIRANJA PREMA IZVORIMA FINANCIRANJA</t>
  </si>
  <si>
    <t>PRENESENI VIŠAK ILI PRENESENI MANJAK</t>
  </si>
  <si>
    <t>9</t>
  </si>
  <si>
    <t>Vlastiti izvori</t>
  </si>
  <si>
    <t>92</t>
  </si>
  <si>
    <t>Rezultat poslovanja</t>
  </si>
  <si>
    <t>922</t>
  </si>
  <si>
    <t>Rezultat - višak/manjak</t>
  </si>
  <si>
    <t>9221</t>
  </si>
  <si>
    <t>Višak prihoda i primitaka</t>
  </si>
  <si>
    <t>9222</t>
  </si>
  <si>
    <t>Manjak prihoda i primitaka</t>
  </si>
  <si>
    <t xml:space="preserve">Ukupno </t>
  </si>
  <si>
    <t>2. POSEBNI DIO</t>
  </si>
  <si>
    <t>2.1. IZVJEŠTAJ PO ORGANIZACIJSKOJ KLASIFIKACIJI</t>
  </si>
  <si>
    <t xml:space="preserve">UKUPNO : </t>
  </si>
  <si>
    <t>RAZDJEL    500</t>
  </si>
  <si>
    <t>UPRAVNI ODJEL ZA OBRAZOVANJE, KULTURU I SPORT</t>
  </si>
  <si>
    <t>GLAVA    50001</t>
  </si>
  <si>
    <t>ODSJEK ZA OBRAZOVANJE I KULTURU</t>
  </si>
  <si>
    <t>GLAVA    50003</t>
  </si>
  <si>
    <t>OSTALI IZDACI ZA OSNOVNE ŠKOLE</t>
  </si>
  <si>
    <t>RAZDJEL    901</t>
  </si>
  <si>
    <t>UPRAVNI ODJEL ZA MEĐUNARODNU SURADNJU, UPRAVLJANJE PROJEKTIMA I INVESTICIJE</t>
  </si>
  <si>
    <t>GLAVA    90102</t>
  </si>
  <si>
    <t>ODSJEK ZA UPRAVLJANJE PROJEKTIMA I INVESTICIJE</t>
  </si>
  <si>
    <t>2. POSEBNI DIO
2.1. IZVJEŠTAJ PO PROGRAMSKOJ KLASIFIKACIJI</t>
  </si>
  <si>
    <t>Izvor financiranja   1</t>
  </si>
  <si>
    <t>Izvor financiranja   4</t>
  </si>
  <si>
    <t>Izvor financiranja   5</t>
  </si>
  <si>
    <t>PROGRAM    1013</t>
  </si>
  <si>
    <t>ŠKOLSTVO</t>
  </si>
  <si>
    <t>Aktivnost A101301</t>
  </si>
  <si>
    <t>OSNOVNO ŠKOLSTVO - DECENTRALIZIRANA SREDSTVA</t>
  </si>
  <si>
    <t>Izvor financiranja   44</t>
  </si>
  <si>
    <t>Aktivnost A101305</t>
  </si>
  <si>
    <t>KAPITALNI IZDACI ZA OSNOVNE ŠKOLE - DECENTRALIZIRANA SREDSTVA</t>
  </si>
  <si>
    <t>Aktivnost A101319</t>
  </si>
  <si>
    <t>ASISTENTI U NASTAVI</t>
  </si>
  <si>
    <t>Izvor financiranja   11</t>
  </si>
  <si>
    <t>PROGRAM    1001</t>
  </si>
  <si>
    <t>TEKUĆI IZDACI - OBRAZOVANJE, KULTURA I SPORT</t>
  </si>
  <si>
    <t>Tekući projekt T100117</t>
  </si>
  <si>
    <t>PROJEKT "ŠKOLE JEDNAKIH MOGUĆNOSTI"</t>
  </si>
  <si>
    <t>Izvor financiranja   51</t>
  </si>
  <si>
    <t>Izvor financiranja   3</t>
  </si>
  <si>
    <t>Izvor financiranja   6</t>
  </si>
  <si>
    <t>Izvor financiranja   7</t>
  </si>
  <si>
    <t>Aktivnost A101314</t>
  </si>
  <si>
    <t>OSTALI IZDACI ZA OSNOVNE ŠKOLE (IZVOR FINANCIRANJA VLASTITI I OSTALI PRIHODI)</t>
  </si>
  <si>
    <t>Izvor financiranja   31</t>
  </si>
  <si>
    <t>Izvor financiranja   43</t>
  </si>
  <si>
    <t>Izvor financiranja   52</t>
  </si>
  <si>
    <t>Izvor financiranja   61</t>
  </si>
  <si>
    <t>Izvor financiranja   71</t>
  </si>
  <si>
    <t>ŠKOLSTVO - MEĐ. SURADNJA IINV. 901</t>
  </si>
  <si>
    <t>Kapitalni projekt K101305</t>
  </si>
  <si>
    <t>OSNOVNA ŠKOLA NEDELIŠĆE- IZRADA PROJEKTNO-TEHNIČKE DOKUMENTACIJE</t>
  </si>
  <si>
    <t>Kapitalni projekt K101313</t>
  </si>
  <si>
    <t>IZGRADNJA NOVE OŠ NEDELIŠĆE (NPOO)</t>
  </si>
  <si>
    <t>Kapitalni projekt K101326</t>
  </si>
  <si>
    <t>ENERGETSKA OBNOVA PŠ DUNJKOVEC</t>
  </si>
  <si>
    <t>Indeks 
4 / 3</t>
  </si>
  <si>
    <t>OSNOVNA ŠKOLA NEDELIŠĆE</t>
  </si>
  <si>
    <t>Predsjednik Školskog odbora:</t>
  </si>
  <si>
    <t>Ravnatelj:</t>
  </si>
  <si>
    <t>Nikola Bistrović</t>
  </si>
  <si>
    <t xml:space="preserve">Napomena:
* Redak UKUPAN DONOS VIŠKA / MANJKA IZ PRETHODNIH GODINA služi kao informacija i ne uzima se u obzir kod uravnoteženja proračuna, već se proračun uravnotežuje retkom VIŠAK / MANJAK IZ PRETHODNIH GODINA KOJI ĆE SE POKRITI / RASPOREDITI.
</t>
  </si>
  <si>
    <t>U Nedelišću, 28.01.2026.</t>
  </si>
  <si>
    <t>Milan Đurić</t>
  </si>
  <si>
    <t>Aktivnost A101343</t>
  </si>
  <si>
    <t>GRAĐANSKI ODGOJ</t>
  </si>
  <si>
    <t>Aktivnost 1013A101344</t>
  </si>
  <si>
    <t>IZRADA PROJEKTNE DOKUMENTACIJE ZA DVORANU  PŠ DUNJKOVEC</t>
  </si>
  <si>
    <t>Izvor financiranja 11</t>
  </si>
  <si>
    <t>Opći prihodi i primici</t>
  </si>
  <si>
    <t>6381</t>
  </si>
  <si>
    <t>Tekuće pomoći temeljem prijenosa EU sredstava</t>
  </si>
  <si>
    <t>Intelektualne i ocobne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</si>
</sst>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charset val="238"/>
      <scheme val="major"/>
    </font>
    <font>
      <i/>
      <sz val="8"/>
      <color theme="1"/>
      <name val="Calibri Light"/>
      <family val="2"/>
      <charset val="238"/>
      <scheme val="major"/>
    </font>
    <font>
      <b/>
      <sz val="11"/>
      <color rgb="FF000000"/>
      <name val="Calibri Light"/>
      <family val="2"/>
      <charset val="238"/>
      <scheme val="major"/>
    </font>
    <font>
      <b/>
      <sz val="9"/>
      <color rgb="FF000000"/>
      <name val="Calibri Light"/>
      <family val="2"/>
      <charset val="238"/>
      <scheme val="major"/>
    </font>
    <font>
      <b/>
      <sz val="8"/>
      <color rgb="FF000000"/>
      <name val="Calibri Light"/>
      <family val="2"/>
      <charset val="238"/>
      <scheme val="major"/>
    </font>
    <font>
      <b/>
      <i/>
      <sz val="8"/>
      <color rgb="FF000000"/>
      <name val="Calibri Light"/>
      <family val="2"/>
      <charset val="238"/>
      <scheme val="major"/>
    </font>
    <font>
      <i/>
      <sz val="8"/>
      <color rgb="FF000000"/>
      <name val="Calibri Light"/>
      <family val="2"/>
      <charset val="238"/>
      <scheme val="major"/>
    </font>
    <font>
      <sz val="8"/>
      <color rgb="FF000000"/>
      <name val="Calibri Light"/>
      <family val="2"/>
      <charset val="238"/>
      <scheme val="major"/>
    </font>
    <font>
      <b/>
      <sz val="8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i/>
      <sz val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i/>
      <sz val="1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i/>
      <sz val="8"/>
      <color theme="1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b/>
      <sz val="7"/>
      <color rgb="FF000000"/>
      <name val="Calibri Light"/>
      <family val="2"/>
      <charset val="238"/>
      <scheme val="major"/>
    </font>
    <font>
      <i/>
      <sz val="11"/>
      <color theme="1"/>
      <name val="Calibri Light"/>
      <family val="2"/>
      <charset val="238"/>
      <scheme val="major"/>
    </font>
    <font>
      <i/>
      <sz val="7"/>
      <color rgb="FF000000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sz val="8"/>
      <color rgb="FFFF0000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b/>
      <i/>
      <sz val="8"/>
      <name val="Calibri Light"/>
      <family val="2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7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horizontal="center" vertical="center" wrapText="1" shrinkToFit="1" readingOrder="1"/>
    </xf>
    <xf numFmtId="49" fontId="5" fillId="0" borderId="11" xfId="0" applyNumberFormat="1" applyFont="1" applyBorder="1" applyAlignment="1">
      <alignment horizontal="center" vertical="center" wrapText="1" shrinkToFit="1" readingOrder="1"/>
    </xf>
    <xf numFmtId="0" fontId="6" fillId="0" borderId="11" xfId="0" applyFont="1" applyBorder="1" applyAlignment="1">
      <alignment horizontal="center" vertical="center" wrapText="1" shrinkToFit="1" readingOrder="1"/>
    </xf>
    <xf numFmtId="0" fontId="5" fillId="0" borderId="14" xfId="0" applyFont="1" applyBorder="1" applyAlignment="1">
      <alignment horizontal="center" vertical="center" wrapText="1" shrinkToFit="1" readingOrder="1"/>
    </xf>
    <xf numFmtId="0" fontId="5" fillId="0" borderId="3" xfId="0" applyFont="1" applyBorder="1" applyAlignment="1">
      <alignment horizontal="center" vertical="center" wrapText="1" shrinkToFit="1" readingOrder="1"/>
    </xf>
    <xf numFmtId="0" fontId="6" fillId="0" borderId="3" xfId="0" applyFont="1" applyBorder="1" applyAlignment="1">
      <alignment horizontal="center" vertical="center" wrapText="1" shrinkToFit="1" readingOrder="1"/>
    </xf>
    <xf numFmtId="0" fontId="5" fillId="2" borderId="14" xfId="0" applyFont="1" applyFill="1" applyBorder="1" applyAlignment="1">
      <alignment horizontal="left" vertical="center" wrapText="1" shrinkToFit="1" readingOrder="1"/>
    </xf>
    <xf numFmtId="4" fontId="5" fillId="2" borderId="3" xfId="0" applyNumberFormat="1" applyFont="1" applyFill="1" applyBorder="1" applyAlignment="1">
      <alignment horizontal="right" vertical="center" wrapText="1" shrinkToFit="1" readingOrder="1"/>
    </xf>
    <xf numFmtId="4" fontId="7" fillId="2" borderId="3" xfId="0" applyNumberFormat="1" applyFont="1" applyFill="1" applyBorder="1" applyAlignment="1">
      <alignment horizontal="right" vertical="center" wrapText="1" shrinkToFit="1" readingOrder="1"/>
    </xf>
    <xf numFmtId="0" fontId="8" fillId="0" borderId="14" xfId="0" applyFont="1" applyBorder="1" applyAlignment="1">
      <alignment horizontal="left" vertical="center" wrapText="1" shrinkToFit="1" readingOrder="1"/>
    </xf>
    <xf numFmtId="4" fontId="9" fillId="0" borderId="6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 vertical="center" wrapText="1" shrinkToFit="1" readingOrder="1"/>
    </xf>
    <xf numFmtId="4" fontId="7" fillId="0" borderId="3" xfId="0" applyNumberFormat="1" applyFont="1" applyFill="1" applyBorder="1" applyAlignment="1">
      <alignment horizontal="right" vertical="center" wrapText="1" shrinkToFit="1" readingOrder="1"/>
    </xf>
    <xf numFmtId="0" fontId="5" fillId="2" borderId="16" xfId="0" applyFont="1" applyFill="1" applyBorder="1" applyAlignment="1">
      <alignment horizontal="left" vertical="center" wrapText="1" shrinkToFit="1" readingOrder="1"/>
    </xf>
    <xf numFmtId="4" fontId="5" fillId="2" borderId="17" xfId="0" applyNumberFormat="1" applyFont="1" applyFill="1" applyBorder="1" applyAlignment="1">
      <alignment horizontal="right" vertical="center" wrapText="1" shrinkToFit="1" readingOrder="1"/>
    </xf>
    <xf numFmtId="4" fontId="7" fillId="2" borderId="17" xfId="0" applyNumberFormat="1" applyFont="1" applyFill="1" applyBorder="1" applyAlignment="1">
      <alignment horizontal="right" vertical="center" wrapText="1" shrinkToFit="1" readingOrder="1"/>
    </xf>
    <xf numFmtId="49" fontId="6" fillId="0" borderId="11" xfId="0" applyNumberFormat="1" applyFont="1" applyBorder="1" applyAlignment="1">
      <alignment horizontal="center" vertical="center" wrapText="1" shrinkToFit="1" readingOrder="1"/>
    </xf>
    <xf numFmtId="4" fontId="10" fillId="0" borderId="3" xfId="0" applyNumberFormat="1" applyFont="1" applyBorder="1" applyAlignment="1">
      <alignment horizontal="right" vertical="center" wrapText="1" shrinkToFit="1" readingOrder="1"/>
    </xf>
    <xf numFmtId="4" fontId="7" fillId="0" borderId="3" xfId="0" applyNumberFormat="1" applyFont="1" applyBorder="1" applyAlignment="1">
      <alignment horizontal="right" vertical="center" wrapText="1" shrinkToFit="1" readingOrder="1"/>
    </xf>
    <xf numFmtId="4" fontId="7" fillId="5" borderId="17" xfId="0" applyNumberFormat="1" applyFont="1" applyFill="1" applyBorder="1" applyAlignment="1">
      <alignment horizontal="right" vertical="center" wrapText="1" shrinkToFit="1" readingOrder="1"/>
    </xf>
    <xf numFmtId="0" fontId="7" fillId="0" borderId="11" xfId="0" applyFont="1" applyBorder="1" applyAlignment="1">
      <alignment horizontal="center" vertical="center" wrapText="1" shrinkToFit="1" readingOrder="1"/>
    </xf>
    <xf numFmtId="0" fontId="7" fillId="0" borderId="3" xfId="0" applyFont="1" applyBorder="1" applyAlignment="1">
      <alignment horizontal="center" vertical="center" wrapText="1" shrinkToFit="1" readingOrder="1"/>
    </xf>
    <xf numFmtId="0" fontId="10" fillId="3" borderId="14" xfId="0" applyFont="1" applyFill="1" applyBorder="1" applyAlignment="1">
      <alignment horizontal="left" vertical="center" wrapText="1" shrinkToFit="1" readingOrder="1"/>
    </xf>
    <xf numFmtId="4" fontId="10" fillId="3" borderId="3" xfId="0" applyNumberFormat="1" applyFont="1" applyFill="1" applyBorder="1" applyAlignment="1">
      <alignment horizontal="right" vertical="center" wrapText="1" shrinkToFit="1" readingOrder="1"/>
    </xf>
    <xf numFmtId="4" fontId="11" fillId="3" borderId="3" xfId="0" applyNumberFormat="1" applyFont="1" applyFill="1" applyBorder="1" applyAlignment="1">
      <alignment horizontal="right" vertical="center" wrapText="1" shrinkToFit="1" readingOrder="1"/>
    </xf>
    <xf numFmtId="0" fontId="12" fillId="0" borderId="0" xfId="0" applyFont="1"/>
    <xf numFmtId="0" fontId="9" fillId="2" borderId="16" xfId="0" applyFont="1" applyFill="1" applyBorder="1" applyAlignment="1">
      <alignment horizontal="left" vertical="center" wrapText="1" shrinkToFit="1" readingOrder="1"/>
    </xf>
    <xf numFmtId="4" fontId="9" fillId="2" borderId="17" xfId="0" applyNumberFormat="1" applyFont="1" applyFill="1" applyBorder="1" applyAlignment="1">
      <alignment horizontal="right" vertical="center" wrapText="1" shrinkToFit="1" readingOrder="1"/>
    </xf>
    <xf numFmtId="0" fontId="11" fillId="0" borderId="0" xfId="0" applyFont="1"/>
    <xf numFmtId="0" fontId="13" fillId="0" borderId="0" xfId="0" applyFont="1"/>
    <xf numFmtId="0" fontId="12" fillId="0" borderId="0" xfId="0" applyFont="1" applyAlignment="1"/>
    <xf numFmtId="0" fontId="14" fillId="0" borderId="0" xfId="0" applyFont="1"/>
    <xf numFmtId="0" fontId="15" fillId="0" borderId="0" xfId="0" applyFont="1"/>
    <xf numFmtId="49" fontId="5" fillId="2" borderId="2" xfId="0" applyNumberFormat="1" applyFont="1" applyFill="1" applyBorder="1" applyAlignment="1">
      <alignment horizontal="center" vertical="center" wrapText="1" shrinkToFit="1" readingOrder="1"/>
    </xf>
    <xf numFmtId="2" fontId="7" fillId="2" borderId="2" xfId="0" applyNumberFormat="1" applyFont="1" applyFill="1" applyBorder="1" applyAlignment="1">
      <alignment horizontal="center" vertical="center" wrapText="1" shrinkToFit="1" readingOrder="1"/>
    </xf>
    <xf numFmtId="0" fontId="17" fillId="0" borderId="4" xfId="0" applyFont="1" applyBorder="1" applyAlignment="1">
      <alignment horizontal="center" vertical="center" wrapText="1" shrinkToFit="1" readingOrder="1"/>
    </xf>
    <xf numFmtId="0" fontId="5" fillId="0" borderId="1" xfId="0" applyFont="1" applyBorder="1" applyAlignment="1">
      <alignment horizontal="left" vertical="center" wrapText="1" shrinkToFit="1" readingOrder="1"/>
    </xf>
    <xf numFmtId="49" fontId="5" fillId="0" borderId="2" xfId="0" applyNumberFormat="1" applyFont="1" applyBorder="1" applyAlignment="1">
      <alignment horizontal="left" vertical="center" wrapText="1" shrinkToFit="1" readingOrder="1"/>
    </xf>
    <xf numFmtId="4" fontId="9" fillId="0" borderId="2" xfId="0" applyNumberFormat="1" applyFont="1" applyBorder="1" applyAlignment="1">
      <alignment horizontal="right" vertical="center" wrapText="1" shrinkToFit="1" readingOrder="1"/>
    </xf>
    <xf numFmtId="4" fontId="5" fillId="0" borderId="2" xfId="0" applyNumberFormat="1" applyFont="1" applyBorder="1" applyAlignment="1">
      <alignment horizontal="right" vertical="center" wrapText="1" shrinkToFit="1" readingOrder="1"/>
    </xf>
    <xf numFmtId="2" fontId="7" fillId="0" borderId="2" xfId="0" applyNumberFormat="1" applyFont="1" applyBorder="1" applyAlignment="1">
      <alignment horizontal="right" vertical="center" wrapText="1" shrinkToFit="1" readingOrder="1"/>
    </xf>
    <xf numFmtId="49" fontId="5" fillId="0" borderId="1" xfId="0" applyNumberFormat="1" applyFont="1" applyBorder="1" applyAlignment="1">
      <alignment horizontal="left" vertical="center" wrapText="1" shrinkToFit="1" readingOrder="1"/>
    </xf>
    <xf numFmtId="49" fontId="8" fillId="0" borderId="1" xfId="0" applyNumberFormat="1" applyFont="1" applyBorder="1" applyAlignment="1">
      <alignment horizontal="left" vertical="center" wrapText="1" shrinkToFit="1" readingOrder="1"/>
    </xf>
    <xf numFmtId="49" fontId="8" fillId="0" borderId="2" xfId="0" applyNumberFormat="1" applyFont="1" applyBorder="1" applyAlignment="1">
      <alignment horizontal="left" vertical="center" wrapText="1" shrinkToFit="1" readingOrder="1"/>
    </xf>
    <xf numFmtId="4" fontId="8" fillId="0" borderId="2" xfId="0" applyNumberFormat="1" applyFont="1" applyBorder="1" applyAlignment="1">
      <alignment horizontal="right" vertical="center" wrapText="1" shrinkToFit="1" readingOrder="1"/>
    </xf>
    <xf numFmtId="2" fontId="8" fillId="0" borderId="2" xfId="0" applyNumberFormat="1" applyFont="1" applyBorder="1" applyAlignment="1">
      <alignment horizontal="right" vertical="center" wrapText="1" shrinkToFit="1" readingOrder="1"/>
    </xf>
    <xf numFmtId="4" fontId="10" fillId="4" borderId="9" xfId="0" applyNumberFormat="1" applyFont="1" applyFill="1" applyBorder="1" applyAlignment="1">
      <alignment horizontal="right"/>
    </xf>
    <xf numFmtId="4" fontId="8" fillId="0" borderId="26" xfId="0" applyNumberFormat="1" applyFont="1" applyBorder="1" applyAlignment="1">
      <alignment horizontal="right" vertical="center" wrapText="1" shrinkToFit="1" readingOrder="1"/>
    </xf>
    <xf numFmtId="0" fontId="10" fillId="4" borderId="9" xfId="0" applyFont="1" applyFill="1" applyBorder="1" applyAlignment="1">
      <alignment horizontal="left" vertical="center" wrapText="1"/>
    </xf>
    <xf numFmtId="4" fontId="8" fillId="0" borderId="6" xfId="0" applyNumberFormat="1" applyFont="1" applyBorder="1" applyAlignment="1">
      <alignment horizontal="right" vertical="center" wrapText="1" shrinkToFit="1" readingOrder="1"/>
    </xf>
    <xf numFmtId="4" fontId="10" fillId="4" borderId="6" xfId="0" applyNumberFormat="1" applyFont="1" applyFill="1" applyBorder="1" applyAlignment="1">
      <alignment horizontal="right"/>
    </xf>
    <xf numFmtId="2" fontId="5" fillId="0" borderId="2" xfId="0" applyNumberFormat="1" applyFont="1" applyBorder="1" applyAlignment="1">
      <alignment horizontal="right" vertical="center" wrapText="1" shrinkToFit="1" readingOrder="1"/>
    </xf>
    <xf numFmtId="4" fontId="10" fillId="0" borderId="2" xfId="0" applyNumberFormat="1" applyFont="1" applyBorder="1" applyAlignment="1">
      <alignment horizontal="right" vertical="center" wrapText="1" shrinkToFit="1" readingOrder="1"/>
    </xf>
    <xf numFmtId="0" fontId="5" fillId="0" borderId="4" xfId="0" applyFont="1" applyBorder="1" applyAlignment="1">
      <alignment horizontal="center" vertical="center" wrapText="1" shrinkToFit="1" readingOrder="1"/>
    </xf>
    <xf numFmtId="0" fontId="8" fillId="0" borderId="2" xfId="0" applyFont="1" applyBorder="1" applyAlignment="1">
      <alignment horizontal="right" vertical="center" wrapText="1" shrinkToFit="1" readingOrder="1"/>
    </xf>
    <xf numFmtId="49" fontId="10" fillId="0" borderId="1" xfId="0" applyNumberFormat="1" applyFont="1" applyBorder="1" applyAlignment="1">
      <alignment horizontal="left" vertical="center" wrapText="1" shrinkToFit="1" readingOrder="1"/>
    </xf>
    <xf numFmtId="49" fontId="10" fillId="0" borderId="2" xfId="0" applyNumberFormat="1" applyFont="1" applyBorder="1" applyAlignment="1">
      <alignment horizontal="left" vertical="center" wrapText="1" shrinkToFit="1" readingOrder="1"/>
    </xf>
    <xf numFmtId="0" fontId="10" fillId="0" borderId="2" xfId="0" applyFont="1" applyBorder="1" applyAlignment="1">
      <alignment horizontal="right" vertical="center" wrapText="1" shrinkToFit="1" readingOrder="1"/>
    </xf>
    <xf numFmtId="2" fontId="11" fillId="0" borderId="2" xfId="0" applyNumberFormat="1" applyFont="1" applyBorder="1" applyAlignment="1">
      <alignment horizontal="right" vertical="center" wrapText="1" shrinkToFit="1" readingOrder="1"/>
    </xf>
    <xf numFmtId="49" fontId="7" fillId="2" borderId="2" xfId="0" applyNumberFormat="1" applyFont="1" applyFill="1" applyBorder="1" applyAlignment="1">
      <alignment horizontal="center" vertical="center" wrapText="1" shrinkToFit="1" readingOrder="1"/>
    </xf>
    <xf numFmtId="0" fontId="7" fillId="0" borderId="4" xfId="0" applyFont="1" applyBorder="1" applyAlignment="1">
      <alignment horizontal="center" vertical="center" wrapText="1" shrinkToFit="1" readingOrder="1"/>
    </xf>
    <xf numFmtId="49" fontId="7" fillId="0" borderId="1" xfId="0" applyNumberFormat="1" applyFont="1" applyBorder="1" applyAlignment="1">
      <alignment horizontal="left" vertical="center" wrapText="1" shrinkToFit="1" readingOrder="1"/>
    </xf>
    <xf numFmtId="49" fontId="7" fillId="0" borderId="2" xfId="0" applyNumberFormat="1" applyFont="1" applyBorder="1" applyAlignment="1">
      <alignment horizontal="left" vertical="center" wrapText="1" shrinkToFit="1" readingOrder="1"/>
    </xf>
    <xf numFmtId="4" fontId="7" fillId="0" borderId="2" xfId="0" applyNumberFormat="1" applyFont="1" applyBorder="1" applyAlignment="1">
      <alignment horizontal="right" vertical="center" wrapText="1" shrinkToFit="1" readingOrder="1"/>
    </xf>
    <xf numFmtId="0" fontId="5" fillId="2" borderId="1" xfId="0" applyFont="1" applyFill="1" applyBorder="1" applyAlignment="1">
      <alignment horizontal="center" vertical="center" wrapText="1" shrinkToFit="1" readingOrder="1"/>
    </xf>
    <xf numFmtId="0" fontId="5" fillId="0" borderId="3" xfId="0" applyFont="1" applyBorder="1" applyAlignment="1">
      <alignment horizontal="left" vertical="center" wrapText="1" shrinkToFit="1" readingOrder="1"/>
    </xf>
    <xf numFmtId="4" fontId="5" fillId="0" borderId="4" xfId="0" applyNumberFormat="1" applyFont="1" applyBorder="1" applyAlignment="1">
      <alignment horizontal="right" vertical="center" wrapText="1" shrinkToFit="1" readingOrder="1"/>
    </xf>
    <xf numFmtId="4" fontId="7" fillId="0" borderId="4" xfId="0" applyNumberFormat="1" applyFont="1" applyBorder="1" applyAlignment="1">
      <alignment horizontal="right" vertical="center" wrapText="1" shrinkToFit="1" readingOrder="1"/>
    </xf>
    <xf numFmtId="49" fontId="5" fillId="0" borderId="3" xfId="0" applyNumberFormat="1" applyFont="1" applyBorder="1" applyAlignment="1">
      <alignment horizontal="left" vertical="center" wrapText="1" shrinkToFit="1" readingOrder="1"/>
    </xf>
    <xf numFmtId="49" fontId="7" fillId="0" borderId="3" xfId="0" applyNumberFormat="1" applyFont="1" applyBorder="1" applyAlignment="1">
      <alignment horizontal="left" vertical="center" wrapText="1" shrinkToFit="1" readingOrder="1"/>
    </xf>
    <xf numFmtId="4" fontId="11" fillId="0" borderId="4" xfId="0" applyNumberFormat="1" applyFont="1" applyBorder="1" applyAlignment="1">
      <alignment horizontal="right" vertical="center" wrapText="1" shrinkToFit="1" readingOrder="1"/>
    </xf>
    <xf numFmtId="0" fontId="5" fillId="0" borderId="4" xfId="0" applyFont="1" applyBorder="1" applyAlignment="1">
      <alignment horizontal="left" vertical="center" wrapText="1" shrinkToFit="1" readingOrder="1"/>
    </xf>
    <xf numFmtId="0" fontId="5" fillId="0" borderId="4" xfId="0" applyFont="1" applyBorder="1" applyAlignment="1">
      <alignment horizontal="right" vertical="center" wrapText="1" shrinkToFit="1" readingOrder="1"/>
    </xf>
    <xf numFmtId="0" fontId="8" fillId="0" borderId="3" xfId="0" applyFont="1" applyBorder="1" applyAlignment="1">
      <alignment horizontal="left" vertical="center" wrapText="1" shrinkToFit="1" readingOrder="1"/>
    </xf>
    <xf numFmtId="0" fontId="8" fillId="0" borderId="4" xfId="0" applyFont="1" applyBorder="1" applyAlignment="1">
      <alignment horizontal="left" vertical="center" wrapText="1" shrinkToFit="1" readingOrder="1"/>
    </xf>
    <xf numFmtId="4" fontId="8" fillId="0" borderId="4" xfId="0" applyNumberFormat="1" applyFont="1" applyBorder="1" applyAlignment="1">
      <alignment horizontal="right" vertical="center" wrapText="1" shrinkToFit="1" readingOrder="1"/>
    </xf>
    <xf numFmtId="0" fontId="8" fillId="0" borderId="4" xfId="0" applyFont="1" applyBorder="1" applyAlignment="1">
      <alignment horizontal="right" vertical="center" wrapText="1" shrinkToFit="1" readingOrder="1"/>
    </xf>
    <xf numFmtId="0" fontId="5" fillId="0" borderId="2" xfId="0" applyFont="1" applyBorder="1" applyAlignment="1">
      <alignment horizontal="right" vertical="center" wrapText="1" shrinkToFit="1" readingOrder="1"/>
    </xf>
    <xf numFmtId="0" fontId="7" fillId="0" borderId="1" xfId="0" applyFont="1" applyBorder="1" applyAlignment="1">
      <alignment horizontal="left" vertical="center" wrapText="1" shrinkToFit="1" readingOrder="1"/>
    </xf>
    <xf numFmtId="0" fontId="7" fillId="0" borderId="2" xfId="0" applyFont="1" applyBorder="1" applyAlignment="1">
      <alignment horizontal="left" vertical="center" wrapText="1" shrinkToFit="1" readingOrder="1"/>
    </xf>
    <xf numFmtId="0" fontId="8" fillId="0" borderId="1" xfId="0" applyFont="1" applyBorder="1" applyAlignment="1">
      <alignment horizontal="left" vertical="center" wrapText="1" shrinkToFit="1" readingOrder="1"/>
    </xf>
    <xf numFmtId="0" fontId="8" fillId="0" borderId="2" xfId="0" applyFont="1" applyBorder="1" applyAlignment="1">
      <alignment horizontal="left" vertical="center" wrapText="1" shrinkToFit="1" readingOrder="1"/>
    </xf>
    <xf numFmtId="0" fontId="18" fillId="0" borderId="0" xfId="0" applyFont="1"/>
    <xf numFmtId="0" fontId="19" fillId="0" borderId="4" xfId="0" applyFont="1" applyBorder="1" applyAlignment="1">
      <alignment horizontal="center" vertical="center" wrapText="1" shrinkToFit="1" readingOrder="1"/>
    </xf>
    <xf numFmtId="49" fontId="5" fillId="0" borderId="4" xfId="0" applyNumberFormat="1" applyFont="1" applyBorder="1" applyAlignment="1">
      <alignment horizontal="left" vertical="center" wrapText="1" shrinkToFit="1" readingOrder="1"/>
    </xf>
    <xf numFmtId="2" fontId="7" fillId="0" borderId="4" xfId="0" applyNumberFormat="1" applyFont="1" applyBorder="1" applyAlignment="1">
      <alignment horizontal="right" vertical="center" wrapText="1" shrinkToFit="1" readingOrder="1"/>
    </xf>
    <xf numFmtId="49" fontId="8" fillId="0" borderId="3" xfId="0" applyNumberFormat="1" applyFont="1" applyBorder="1" applyAlignment="1">
      <alignment horizontal="left" vertical="center" wrapText="1" shrinkToFit="1" readingOrder="1"/>
    </xf>
    <xf numFmtId="49" fontId="8" fillId="0" borderId="4" xfId="0" applyNumberFormat="1" applyFont="1" applyBorder="1" applyAlignment="1">
      <alignment horizontal="left" vertical="center" wrapText="1" shrinkToFit="1" readingOrder="1"/>
    </xf>
    <xf numFmtId="49" fontId="10" fillId="0" borderId="3" xfId="0" applyNumberFormat="1" applyFont="1" applyBorder="1" applyAlignment="1">
      <alignment horizontal="left" vertical="center" wrapText="1" shrinkToFit="1" readingOrder="1"/>
    </xf>
    <xf numFmtId="49" fontId="10" fillId="0" borderId="4" xfId="0" applyNumberFormat="1" applyFont="1" applyBorder="1" applyAlignment="1">
      <alignment horizontal="left" vertical="center" wrapText="1" shrinkToFit="1" readingOrder="1"/>
    </xf>
    <xf numFmtId="4" fontId="10" fillId="0" borderId="4" xfId="0" applyNumberFormat="1" applyFont="1" applyBorder="1" applyAlignment="1">
      <alignment horizontal="right" vertical="center" wrapText="1" shrinkToFit="1" readingOrder="1"/>
    </xf>
    <xf numFmtId="2" fontId="11" fillId="0" borderId="4" xfId="0" applyNumberFormat="1" applyFont="1" applyBorder="1" applyAlignment="1">
      <alignment horizontal="right" vertical="center" wrapText="1" shrinkToFit="1" readingOrder="1"/>
    </xf>
    <xf numFmtId="2" fontId="18" fillId="0" borderId="0" xfId="0" applyNumberFormat="1" applyFont="1"/>
    <xf numFmtId="0" fontId="5" fillId="0" borderId="0" xfId="0" applyFont="1" applyBorder="1" applyAlignment="1">
      <alignment horizontal="left" vertical="center" wrapText="1" shrinkToFit="1" readingOrder="1"/>
    </xf>
    <xf numFmtId="4" fontId="5" fillId="0" borderId="0" xfId="0" applyNumberFormat="1" applyFont="1" applyBorder="1" applyAlignment="1">
      <alignment horizontal="right" vertical="center" wrapText="1" shrinkToFit="1" readingOrder="1"/>
    </xf>
    <xf numFmtId="2" fontId="7" fillId="0" borderId="0" xfId="0" applyNumberFormat="1" applyFont="1" applyBorder="1" applyAlignment="1">
      <alignment horizontal="right" vertical="center" wrapText="1" shrinkToFit="1" readingOrder="1"/>
    </xf>
    <xf numFmtId="0" fontId="20" fillId="0" borderId="0" xfId="0" applyFont="1"/>
    <xf numFmtId="49" fontId="9" fillId="2" borderId="2" xfId="0" applyNumberFormat="1" applyFont="1" applyFill="1" applyBorder="1" applyAlignment="1">
      <alignment horizontal="center" vertical="center" wrapText="1" shrinkToFit="1" readingOrder="1"/>
    </xf>
    <xf numFmtId="0" fontId="9" fillId="0" borderId="2" xfId="0" applyFont="1" applyBorder="1" applyAlignment="1">
      <alignment horizontal="center" vertical="center" wrapText="1" shrinkToFit="1" readingOrder="1"/>
    </xf>
    <xf numFmtId="0" fontId="5" fillId="0" borderId="2" xfId="0" applyFont="1" applyBorder="1" applyAlignment="1">
      <alignment horizontal="center" vertical="center" wrapText="1" shrinkToFit="1" readingOrder="1"/>
    </xf>
    <xf numFmtId="4" fontId="9" fillId="0" borderId="4" xfId="0" applyNumberFormat="1" applyFont="1" applyBorder="1" applyAlignment="1">
      <alignment horizontal="right" vertical="center" wrapText="1" shrinkToFit="1" readingOrder="1"/>
    </xf>
    <xf numFmtId="49" fontId="5" fillId="0" borderId="0" xfId="0" applyNumberFormat="1" applyFont="1" applyBorder="1" applyAlignment="1">
      <alignment horizontal="left" vertical="center" wrapText="1" shrinkToFit="1" readingOrder="1"/>
    </xf>
    <xf numFmtId="4" fontId="9" fillId="0" borderId="0" xfId="0" applyNumberFormat="1" applyFont="1" applyBorder="1" applyAlignment="1">
      <alignment horizontal="right" vertical="center" wrapText="1" shrinkToFit="1" readingOrder="1"/>
    </xf>
    <xf numFmtId="49" fontId="5" fillId="5" borderId="4" xfId="0" applyNumberFormat="1" applyFont="1" applyFill="1" applyBorder="1" applyAlignment="1">
      <alignment horizontal="left" vertical="center" wrapText="1" shrinkToFit="1" readingOrder="1"/>
    </xf>
    <xf numFmtId="4" fontId="5" fillId="5" borderId="4" xfId="0" applyNumberFormat="1" applyFont="1" applyFill="1" applyBorder="1" applyAlignment="1">
      <alignment horizontal="right" vertical="center" wrapText="1" shrinkToFit="1" readingOrder="1"/>
    </xf>
    <xf numFmtId="0" fontId="21" fillId="0" borderId="0" xfId="0" applyFont="1"/>
    <xf numFmtId="49" fontId="5" fillId="8" borderId="4" xfId="0" applyNumberFormat="1" applyFont="1" applyFill="1" applyBorder="1" applyAlignment="1">
      <alignment horizontal="left" vertical="center" wrapText="1" shrinkToFit="1" readingOrder="1"/>
    </xf>
    <xf numFmtId="4" fontId="5" fillId="8" borderId="4" xfId="0" applyNumberFormat="1" applyFont="1" applyFill="1" applyBorder="1" applyAlignment="1">
      <alignment horizontal="right" vertical="center" wrapText="1" shrinkToFit="1" readingOrder="1"/>
    </xf>
    <xf numFmtId="49" fontId="6" fillId="9" borderId="4" xfId="0" applyNumberFormat="1" applyFont="1" applyFill="1" applyBorder="1" applyAlignment="1">
      <alignment horizontal="left" vertical="center" wrapText="1" shrinkToFit="1" readingOrder="1"/>
    </xf>
    <xf numFmtId="4" fontId="5" fillId="9" borderId="8" xfId="0" applyNumberFormat="1" applyFont="1" applyFill="1" applyBorder="1" applyAlignment="1">
      <alignment horizontal="right" vertical="center" wrapText="1" shrinkToFit="1" readingOrder="1"/>
    </xf>
    <xf numFmtId="4" fontId="5" fillId="9" borderId="4" xfId="0" applyNumberFormat="1" applyFont="1" applyFill="1" applyBorder="1" applyAlignment="1">
      <alignment horizontal="right" vertical="center" wrapText="1" shrinkToFit="1" readingOrder="1"/>
    </xf>
    <xf numFmtId="49" fontId="5" fillId="7" borderId="7" xfId="0" applyNumberFormat="1" applyFont="1" applyFill="1" applyBorder="1" applyAlignment="1">
      <alignment horizontal="left" vertical="center" wrapText="1" shrinkToFit="1" readingOrder="1"/>
    </xf>
    <xf numFmtId="4" fontId="5" fillId="7" borderId="6" xfId="0" applyNumberFormat="1" applyFont="1" applyFill="1" applyBorder="1" applyAlignment="1">
      <alignment horizontal="right" vertical="center" wrapText="1" shrinkToFit="1" readingOrder="1"/>
    </xf>
    <xf numFmtId="4" fontId="5" fillId="7" borderId="4" xfId="0" applyNumberFormat="1" applyFont="1" applyFill="1" applyBorder="1" applyAlignment="1">
      <alignment horizontal="right" vertical="center" wrapText="1" shrinkToFit="1" readingOrder="1"/>
    </xf>
    <xf numFmtId="49" fontId="8" fillId="0" borderId="7" xfId="0" applyNumberFormat="1" applyFont="1" applyBorder="1" applyAlignment="1">
      <alignment horizontal="left" vertical="center" wrapText="1" shrinkToFit="1" readingOrder="1"/>
    </xf>
    <xf numFmtId="4" fontId="22" fillId="0" borderId="6" xfId="0" applyNumberFormat="1" applyFont="1" applyBorder="1" applyAlignment="1">
      <alignment horizontal="right" vertical="center" wrapText="1" shrinkToFit="1" readingOrder="1"/>
    </xf>
    <xf numFmtId="4" fontId="21" fillId="0" borderId="0" xfId="0" applyNumberFormat="1" applyFont="1"/>
    <xf numFmtId="49" fontId="9" fillId="7" borderId="7" xfId="0" applyNumberFormat="1" applyFont="1" applyFill="1" applyBorder="1" applyAlignment="1">
      <alignment horizontal="left" vertical="center" wrapText="1" shrinkToFit="1" readingOrder="1"/>
    </xf>
    <xf numFmtId="4" fontId="9" fillId="7" borderId="6" xfId="0" applyNumberFormat="1" applyFont="1" applyFill="1" applyBorder="1" applyAlignment="1">
      <alignment horizontal="right" vertical="center" wrapText="1" shrinkToFit="1" readingOrder="1"/>
    </xf>
    <xf numFmtId="4" fontId="9" fillId="7" borderId="4" xfId="0" applyNumberFormat="1" applyFont="1" applyFill="1" applyBorder="1" applyAlignment="1">
      <alignment horizontal="right" vertical="center" wrapText="1" shrinkToFit="1" readingOrder="1"/>
    </xf>
    <xf numFmtId="0" fontId="10" fillId="0" borderId="0" xfId="0" applyFont="1"/>
    <xf numFmtId="49" fontId="23" fillId="8" borderId="7" xfId="0" applyNumberFormat="1" applyFont="1" applyFill="1" applyBorder="1" applyAlignment="1">
      <alignment horizontal="left" vertical="center" wrapText="1" shrinkToFit="1" readingOrder="1"/>
    </xf>
    <xf numFmtId="4" fontId="5" fillId="8" borderId="6" xfId="0" applyNumberFormat="1" applyFont="1" applyFill="1" applyBorder="1" applyAlignment="1">
      <alignment horizontal="right" vertical="center" wrapText="1" shrinkToFit="1" readingOrder="1"/>
    </xf>
    <xf numFmtId="49" fontId="15" fillId="9" borderId="7" xfId="0" applyNumberFormat="1" applyFont="1" applyFill="1" applyBorder="1" applyAlignment="1">
      <alignment horizontal="left" vertical="center" wrapText="1" shrinkToFit="1" readingOrder="1"/>
    </xf>
    <xf numFmtId="4" fontId="5" fillId="9" borderId="6" xfId="0" applyNumberFormat="1" applyFont="1" applyFill="1" applyBorder="1" applyAlignment="1">
      <alignment horizontal="right" vertical="center" wrapText="1" shrinkToFit="1" readingOrder="1"/>
    </xf>
    <xf numFmtId="49" fontId="23" fillId="7" borderId="7" xfId="0" applyNumberFormat="1" applyFont="1" applyFill="1" applyBorder="1" applyAlignment="1">
      <alignment horizontal="left" vertical="center" wrapText="1" shrinkToFit="1" readingOrder="1"/>
    </xf>
    <xf numFmtId="49" fontId="10" fillId="0" borderId="7" xfId="0" applyNumberFormat="1" applyFont="1" applyBorder="1" applyAlignment="1">
      <alignment horizontal="left" vertical="center" wrapText="1" shrinkToFit="1" readingOrder="1"/>
    </xf>
    <xf numFmtId="4" fontId="10" fillId="0" borderId="6" xfId="0" applyNumberFormat="1" applyFont="1" applyBorder="1" applyAlignment="1">
      <alignment horizontal="right" vertical="center" wrapText="1" shrinkToFit="1" readingOrder="1"/>
    </xf>
    <xf numFmtId="4" fontId="10" fillId="0" borderId="0" xfId="0" applyNumberFormat="1" applyFont="1"/>
    <xf numFmtId="49" fontId="9" fillId="8" borderId="7" xfId="0" applyNumberFormat="1" applyFont="1" applyFill="1" applyBorder="1" applyAlignment="1">
      <alignment horizontal="left" vertical="center" wrapText="1" shrinkToFit="1" readingOrder="1"/>
    </xf>
    <xf numFmtId="4" fontId="9" fillId="8" borderId="6" xfId="0" applyNumberFormat="1" applyFont="1" applyFill="1" applyBorder="1" applyAlignment="1">
      <alignment horizontal="right" vertical="center" wrapText="1" shrinkToFit="1" readingOrder="1"/>
    </xf>
    <xf numFmtId="4" fontId="9" fillId="8" borderId="4" xfId="0" applyNumberFormat="1" applyFont="1" applyFill="1" applyBorder="1" applyAlignment="1">
      <alignment horizontal="right" vertical="center" wrapText="1" shrinkToFit="1" readingOrder="1"/>
    </xf>
    <xf numFmtId="49" fontId="24" fillId="9" borderId="7" xfId="0" applyNumberFormat="1" applyFont="1" applyFill="1" applyBorder="1" applyAlignment="1">
      <alignment horizontal="left" vertical="center" wrapText="1" shrinkToFit="1" readingOrder="1"/>
    </xf>
    <xf numFmtId="4" fontId="9" fillId="9" borderId="6" xfId="0" applyNumberFormat="1" applyFont="1" applyFill="1" applyBorder="1" applyAlignment="1">
      <alignment horizontal="right" vertical="center" wrapText="1" shrinkToFit="1" readingOrder="1"/>
    </xf>
    <xf numFmtId="4" fontId="9" fillId="9" borderId="4" xfId="0" applyNumberFormat="1" applyFont="1" applyFill="1" applyBorder="1" applyAlignment="1">
      <alignment horizontal="right" vertical="center" wrapText="1" shrinkToFit="1" readingOrder="1"/>
    </xf>
    <xf numFmtId="49" fontId="6" fillId="9" borderId="7" xfId="0" applyNumberFormat="1" applyFont="1" applyFill="1" applyBorder="1" applyAlignment="1">
      <alignment horizontal="left" vertical="center" wrapText="1" shrinkToFit="1" readingOrder="1"/>
    </xf>
    <xf numFmtId="4" fontId="6" fillId="9" borderId="6" xfId="0" applyNumberFormat="1" applyFont="1" applyFill="1" applyBorder="1" applyAlignment="1">
      <alignment horizontal="right" vertical="center" wrapText="1" shrinkToFit="1" readingOrder="1"/>
    </xf>
    <xf numFmtId="4" fontId="6" fillId="9" borderId="4" xfId="0" applyNumberFormat="1" applyFont="1" applyFill="1" applyBorder="1" applyAlignment="1">
      <alignment horizontal="right" vertical="center" wrapText="1" shrinkToFit="1" readingOrder="1"/>
    </xf>
    <xf numFmtId="49" fontId="8" fillId="7" borderId="3" xfId="0" applyNumberFormat="1" applyFont="1" applyFill="1" applyBorder="1" applyAlignment="1">
      <alignment horizontal="left" vertical="center" wrapText="1" shrinkToFit="1" readingOrder="1"/>
    </xf>
    <xf numFmtId="49" fontId="8" fillId="4" borderId="3" xfId="0" applyNumberFormat="1" applyFont="1" applyFill="1" applyBorder="1" applyAlignment="1">
      <alignment horizontal="left" vertical="center" wrapText="1" shrinkToFit="1" readingOrder="1"/>
    </xf>
    <xf numFmtId="49" fontId="8" fillId="4" borderId="7" xfId="0" applyNumberFormat="1" applyFont="1" applyFill="1" applyBorder="1" applyAlignment="1">
      <alignment horizontal="left" vertical="center" wrapText="1" shrinkToFit="1" readingOrder="1"/>
    </xf>
    <xf numFmtId="4" fontId="8" fillId="4" borderId="6" xfId="0" applyNumberFormat="1" applyFont="1" applyFill="1" applyBorder="1" applyAlignment="1">
      <alignment horizontal="right" vertical="center" wrapText="1" shrinkToFit="1" readingOrder="1"/>
    </xf>
    <xf numFmtId="4" fontId="8" fillId="4" borderId="4" xfId="0" applyNumberFormat="1" applyFont="1" applyFill="1" applyBorder="1" applyAlignment="1">
      <alignment horizontal="right" vertical="center" wrapText="1" shrinkToFit="1" readingOrder="1"/>
    </xf>
    <xf numFmtId="49" fontId="5" fillId="8" borderId="3" xfId="0" applyNumberFormat="1" applyFont="1" applyFill="1" applyBorder="1" applyAlignment="1">
      <alignment horizontal="left" vertical="center" wrapText="1" shrinkToFit="1" readingOrder="1"/>
    </xf>
    <xf numFmtId="49" fontId="5" fillId="8" borderId="0" xfId="0" applyNumberFormat="1" applyFont="1" applyFill="1" applyBorder="1" applyAlignment="1">
      <alignment horizontal="left" vertical="center" wrapText="1" shrinkToFit="1" readingOrder="1"/>
    </xf>
    <xf numFmtId="4" fontId="9" fillId="8" borderId="22" xfId="0" applyNumberFormat="1" applyFont="1" applyFill="1" applyBorder="1" applyAlignment="1">
      <alignment horizontal="right"/>
    </xf>
    <xf numFmtId="49" fontId="6" fillId="9" borderId="23" xfId="0" applyNumberFormat="1" applyFont="1" applyFill="1" applyBorder="1" applyAlignment="1">
      <alignment horizontal="left" vertical="center" wrapText="1" shrinkToFit="1" readingOrder="1"/>
    </xf>
    <xf numFmtId="49" fontId="6" fillId="9" borderId="6" xfId="0" applyNumberFormat="1" applyFont="1" applyFill="1" applyBorder="1" applyAlignment="1">
      <alignment horizontal="left" vertical="center" wrapText="1" shrinkToFit="1" readingOrder="1"/>
    </xf>
    <xf numFmtId="4" fontId="24" fillId="9" borderId="6" xfId="0" applyNumberFormat="1" applyFont="1" applyFill="1" applyBorder="1" applyAlignment="1">
      <alignment horizontal="right"/>
    </xf>
    <xf numFmtId="49" fontId="8" fillId="0" borderId="25" xfId="0" applyNumberFormat="1" applyFont="1" applyBorder="1" applyAlignment="1">
      <alignment horizontal="left" vertical="center" wrapText="1" shrinkToFit="1" readingOrder="1"/>
    </xf>
    <xf numFmtId="49" fontId="5" fillId="7" borderId="6" xfId="0" applyNumberFormat="1" applyFont="1" applyFill="1" applyBorder="1" applyAlignment="1">
      <alignment horizontal="left" vertical="center" wrapText="1" shrinkToFit="1" readingOrder="1"/>
    </xf>
    <xf numFmtId="0" fontId="9" fillId="7" borderId="9" xfId="0" applyFont="1" applyFill="1" applyBorder="1" applyAlignment="1">
      <alignment horizontal="left" vertical="center" wrapText="1"/>
    </xf>
    <xf numFmtId="4" fontId="9" fillId="7" borderId="6" xfId="0" applyNumberFormat="1" applyFont="1" applyFill="1" applyBorder="1" applyAlignment="1">
      <alignment horizontal="right"/>
    </xf>
    <xf numFmtId="0" fontId="10" fillId="4" borderId="6" xfId="0" applyFont="1" applyFill="1" applyBorder="1" applyAlignment="1">
      <alignment horizontal="left" vertical="center" wrapText="1"/>
    </xf>
    <xf numFmtId="49" fontId="5" fillId="5" borderId="7" xfId="0" applyNumberFormat="1" applyFont="1" applyFill="1" applyBorder="1" applyAlignment="1">
      <alignment horizontal="left" vertical="center" wrapText="1" shrinkToFit="1" readingOrder="1"/>
    </xf>
    <xf numFmtId="4" fontId="5" fillId="5" borderId="6" xfId="0" applyNumberFormat="1" applyFont="1" applyFill="1" applyBorder="1" applyAlignment="1">
      <alignment horizontal="right" vertical="center" wrapText="1" shrinkToFit="1" readingOrder="1"/>
    </xf>
    <xf numFmtId="49" fontId="5" fillId="8" borderId="7" xfId="0" applyNumberFormat="1" applyFont="1" applyFill="1" applyBorder="1" applyAlignment="1">
      <alignment horizontal="left" vertical="center" wrapText="1" shrinkToFit="1" readingOrder="1"/>
    </xf>
    <xf numFmtId="4" fontId="21" fillId="0" borderId="6" xfId="0" applyNumberFormat="1" applyFont="1" applyBorder="1" applyAlignment="1">
      <alignment horizontal="right" vertical="center" wrapText="1" shrinkToFit="1" readingOrder="1"/>
    </xf>
    <xf numFmtId="4" fontId="23" fillId="7" borderId="6" xfId="0" applyNumberFormat="1" applyFont="1" applyFill="1" applyBorder="1" applyAlignment="1">
      <alignment horizontal="right" vertical="center" wrapText="1" shrinkToFit="1" readingOrder="1"/>
    </xf>
    <xf numFmtId="4" fontId="23" fillId="7" borderId="4" xfId="0" applyNumberFormat="1" applyFont="1" applyFill="1" applyBorder="1" applyAlignment="1">
      <alignment horizontal="right" vertical="center" wrapText="1" shrinkToFit="1" readingOrder="1"/>
    </xf>
    <xf numFmtId="49" fontId="21" fillId="0" borderId="7" xfId="0" applyNumberFormat="1" applyFont="1" applyBorder="1" applyAlignment="1">
      <alignment horizontal="left" vertical="center" wrapText="1" shrinkToFit="1" readingOrder="1"/>
    </xf>
    <xf numFmtId="4" fontId="21" fillId="0" borderId="4" xfId="0" applyNumberFormat="1" applyFont="1" applyBorder="1" applyAlignment="1">
      <alignment horizontal="right" vertical="center" wrapText="1" shrinkToFit="1" readingOrder="1"/>
    </xf>
    <xf numFmtId="49" fontId="8" fillId="0" borderId="0" xfId="0" applyNumberFormat="1" applyFont="1" applyBorder="1" applyAlignment="1">
      <alignment horizontal="left" vertical="center" wrapText="1" shrinkToFit="1" readingOrder="1"/>
    </xf>
    <xf numFmtId="49" fontId="8" fillId="0" borderId="6" xfId="0" applyNumberFormat="1" applyFont="1" applyBorder="1" applyAlignment="1">
      <alignment horizontal="left" vertical="center" wrapText="1" shrinkToFit="1" readingOrder="1"/>
    </xf>
    <xf numFmtId="4" fontId="8" fillId="0" borderId="21" xfId="0" applyNumberFormat="1" applyFont="1" applyBorder="1" applyAlignment="1">
      <alignment horizontal="right" vertical="center" wrapText="1" shrinkToFit="1" readingOrder="1"/>
    </xf>
    <xf numFmtId="4" fontId="8" fillId="0" borderId="8" xfId="0" applyNumberFormat="1" applyFont="1" applyBorder="1" applyAlignment="1">
      <alignment horizontal="right" vertical="center" wrapText="1" shrinkToFit="1" readingOrder="1"/>
    </xf>
    <xf numFmtId="0" fontId="21" fillId="0" borderId="6" xfId="0" applyFont="1" applyBorder="1" applyAlignment="1">
      <alignment horizontal="left"/>
    </xf>
    <xf numFmtId="4" fontId="21" fillId="0" borderId="6" xfId="0" applyNumberFormat="1" applyFont="1" applyBorder="1"/>
    <xf numFmtId="4" fontId="8" fillId="0" borderId="22" xfId="0" applyNumberFormat="1" applyFont="1" applyBorder="1" applyAlignment="1">
      <alignment horizontal="right" vertical="center" wrapText="1" shrinkToFit="1" readingOrder="1"/>
    </xf>
    <xf numFmtId="0" fontId="10" fillId="4" borderId="24" xfId="0" applyFont="1" applyFill="1" applyBorder="1" applyAlignment="1">
      <alignment horizontal="left" vertical="center" wrapText="1"/>
    </xf>
    <xf numFmtId="4" fontId="8" fillId="4" borderId="21" xfId="0" applyNumberFormat="1" applyFont="1" applyFill="1" applyBorder="1" applyAlignment="1">
      <alignment horizontal="right" vertical="center" wrapText="1" shrinkToFit="1" readingOrder="1"/>
    </xf>
    <xf numFmtId="0" fontId="21" fillId="0" borderId="6" xfId="0" applyFont="1" applyBorder="1"/>
    <xf numFmtId="4" fontId="8" fillId="4" borderId="22" xfId="0" applyNumberFormat="1" applyFont="1" applyFill="1" applyBorder="1" applyAlignment="1">
      <alignment horizontal="right" vertical="center" wrapText="1" shrinkToFit="1" readingOrder="1"/>
    </xf>
    <xf numFmtId="4" fontId="23" fillId="9" borderId="6" xfId="0" applyNumberFormat="1" applyFont="1" applyFill="1" applyBorder="1" applyAlignment="1">
      <alignment horizontal="right" vertical="center" wrapText="1" shrinkToFit="1" readingOrder="1"/>
    </xf>
    <xf numFmtId="4" fontId="23" fillId="9" borderId="4" xfId="0" applyNumberFormat="1" applyFont="1" applyFill="1" applyBorder="1" applyAlignment="1">
      <alignment horizontal="right" vertical="center" wrapText="1" shrinkToFit="1" readingOrder="1"/>
    </xf>
    <xf numFmtId="0" fontId="21" fillId="4" borderId="0" xfId="0" applyFont="1" applyFill="1"/>
    <xf numFmtId="4" fontId="5" fillId="5" borderId="22" xfId="0" applyNumberFormat="1" applyFont="1" applyFill="1" applyBorder="1" applyAlignment="1">
      <alignment horizontal="right" vertical="center" wrapText="1" shrinkToFit="1" readingOrder="1"/>
    </xf>
    <xf numFmtId="49" fontId="5" fillId="6" borderId="7" xfId="0" applyNumberFormat="1" applyFont="1" applyFill="1" applyBorder="1" applyAlignment="1">
      <alignment horizontal="left" vertical="center" wrapText="1" shrinkToFit="1" readingOrder="1"/>
    </xf>
    <xf numFmtId="4" fontId="5" fillId="6" borderId="6" xfId="0" applyNumberFormat="1" applyFont="1" applyFill="1" applyBorder="1" applyAlignment="1">
      <alignment horizontal="right" vertical="center" wrapText="1" shrinkToFit="1" readingOrder="1"/>
    </xf>
    <xf numFmtId="4" fontId="5" fillId="6" borderId="4" xfId="0" applyNumberFormat="1" applyFont="1" applyFill="1" applyBorder="1" applyAlignment="1">
      <alignment horizontal="right" vertical="center" wrapText="1" shrinkToFit="1" readingOrder="1"/>
    </xf>
    <xf numFmtId="49" fontId="5" fillId="7" borderId="3" xfId="0" applyNumberFormat="1" applyFont="1" applyFill="1" applyBorder="1" applyAlignment="1">
      <alignment horizontal="left" vertical="center" wrapText="1" shrinkToFit="1" readingOrder="1"/>
    </xf>
    <xf numFmtId="4" fontId="8" fillId="8" borderId="6" xfId="0" applyNumberFormat="1" applyFont="1" applyFill="1" applyBorder="1" applyAlignment="1">
      <alignment horizontal="right" vertical="center" wrapText="1" shrinkToFit="1" readingOrder="1"/>
    </xf>
    <xf numFmtId="4" fontId="22" fillId="0" borderId="4" xfId="0" applyNumberFormat="1" applyFont="1" applyBorder="1" applyAlignment="1">
      <alignment horizontal="right" vertical="center" wrapText="1" shrinkToFit="1" readingOrder="1"/>
    </xf>
    <xf numFmtId="4" fontId="10" fillId="0" borderId="0" xfId="0" applyNumberFormat="1" applyFont="1" applyBorder="1" applyAlignment="1">
      <alignment horizontal="right" vertical="center" wrapText="1" shrinkToFit="1" readingOrder="1"/>
    </xf>
    <xf numFmtId="4" fontId="22" fillId="0" borderId="0" xfId="0" applyNumberFormat="1" applyFont="1" applyBorder="1" applyAlignment="1">
      <alignment horizontal="right" vertical="center" wrapText="1" shrinkToFit="1" readingOrder="1"/>
    </xf>
    <xf numFmtId="4" fontId="7" fillId="9" borderId="4" xfId="0" applyNumberFormat="1" applyFont="1" applyFill="1" applyBorder="1" applyAlignment="1">
      <alignment horizontal="right" vertical="center" wrapText="1" shrinkToFit="1" readingOrder="1"/>
    </xf>
    <xf numFmtId="0" fontId="7" fillId="0" borderId="2" xfId="0" applyFont="1" applyBorder="1" applyAlignment="1">
      <alignment horizontal="center" vertical="center" wrapText="1" shrinkToFit="1" readingOrder="1"/>
    </xf>
    <xf numFmtId="4" fontId="7" fillId="5" borderId="4" xfId="0" applyNumberFormat="1" applyFont="1" applyFill="1" applyBorder="1" applyAlignment="1">
      <alignment horizontal="right" vertical="center" wrapText="1" shrinkToFit="1" readingOrder="1"/>
    </xf>
    <xf numFmtId="4" fontId="7" fillId="8" borderId="4" xfId="0" applyNumberFormat="1" applyFont="1" applyFill="1" applyBorder="1" applyAlignment="1">
      <alignment horizontal="right" vertical="center" wrapText="1" shrinkToFit="1" readingOrder="1"/>
    </xf>
    <xf numFmtId="4" fontId="7" fillId="7" borderId="4" xfId="0" applyNumberFormat="1" applyFont="1" applyFill="1" applyBorder="1" applyAlignment="1">
      <alignment horizontal="right" vertical="center" wrapText="1" shrinkToFit="1" readingOrder="1"/>
    </xf>
    <xf numFmtId="4" fontId="11" fillId="7" borderId="4" xfId="0" applyNumberFormat="1" applyFont="1" applyFill="1" applyBorder="1" applyAlignment="1">
      <alignment horizontal="right" vertical="center" wrapText="1" shrinkToFit="1" readingOrder="1"/>
    </xf>
    <xf numFmtId="4" fontId="11" fillId="8" borderId="4" xfId="0" applyNumberFormat="1" applyFont="1" applyFill="1" applyBorder="1" applyAlignment="1">
      <alignment horizontal="right" vertical="center" wrapText="1" shrinkToFit="1" readingOrder="1"/>
    </xf>
    <xf numFmtId="4" fontId="11" fillId="9" borderId="4" xfId="0" applyNumberFormat="1" applyFont="1" applyFill="1" applyBorder="1" applyAlignment="1">
      <alignment horizontal="right" vertical="center" wrapText="1" shrinkToFit="1" readingOrder="1"/>
    </xf>
    <xf numFmtId="4" fontId="7" fillId="4" borderId="4" xfId="0" applyNumberFormat="1" applyFont="1" applyFill="1" applyBorder="1" applyAlignment="1">
      <alignment horizontal="right" vertical="center" wrapText="1" shrinkToFit="1" readingOrder="1"/>
    </xf>
    <xf numFmtId="4" fontId="2" fillId="7" borderId="4" xfId="0" applyNumberFormat="1" applyFont="1" applyFill="1" applyBorder="1" applyAlignment="1">
      <alignment horizontal="right" vertical="center" wrapText="1" shrinkToFit="1" readingOrder="1"/>
    </xf>
    <xf numFmtId="4" fontId="2" fillId="0" borderId="4" xfId="0" applyNumberFormat="1" applyFont="1" applyBorder="1" applyAlignment="1">
      <alignment horizontal="right" vertical="center" wrapText="1" shrinkToFit="1" readingOrder="1"/>
    </xf>
    <xf numFmtId="4" fontId="7" fillId="0" borderId="8" xfId="0" applyNumberFormat="1" applyFont="1" applyBorder="1" applyAlignment="1">
      <alignment horizontal="right" vertical="center" wrapText="1" shrinkToFit="1" readingOrder="1"/>
    </xf>
    <xf numFmtId="4" fontId="7" fillId="0" borderId="6" xfId="0" applyNumberFormat="1" applyFont="1" applyBorder="1" applyAlignment="1">
      <alignment horizontal="right" vertical="center" wrapText="1" shrinkToFit="1" readingOrder="1"/>
    </xf>
    <xf numFmtId="4" fontId="7" fillId="0" borderId="0" xfId="0" applyNumberFormat="1" applyFont="1" applyBorder="1" applyAlignment="1">
      <alignment horizontal="right" vertical="center" wrapText="1" shrinkToFit="1" readingOrder="1"/>
    </xf>
    <xf numFmtId="4" fontId="2" fillId="9" borderId="4" xfId="0" applyNumberFormat="1" applyFont="1" applyFill="1" applyBorder="1" applyAlignment="1">
      <alignment horizontal="right" vertical="center" wrapText="1" shrinkToFit="1" readingOrder="1"/>
    </xf>
    <xf numFmtId="4" fontId="7" fillId="6" borderId="4" xfId="0" applyNumberFormat="1" applyFont="1" applyFill="1" applyBorder="1" applyAlignment="1">
      <alignment horizontal="right" vertical="center" wrapText="1" shrinkToFit="1" readingOrder="1"/>
    </xf>
    <xf numFmtId="4" fontId="7" fillId="9" borderId="6" xfId="0" applyNumberFormat="1" applyFont="1" applyFill="1" applyBorder="1" applyAlignment="1">
      <alignment horizontal="right" vertical="center" wrapText="1" shrinkToFit="1" readingOrder="1"/>
    </xf>
    <xf numFmtId="4" fontId="7" fillId="7" borderId="6" xfId="0" applyNumberFormat="1" applyFont="1" applyFill="1" applyBorder="1" applyAlignment="1">
      <alignment horizontal="right" vertical="center" wrapText="1" shrinkToFit="1" readingOrder="1"/>
    </xf>
    <xf numFmtId="0" fontId="5" fillId="5" borderId="6" xfId="0" applyFont="1" applyFill="1" applyBorder="1" applyAlignment="1">
      <alignment horizontal="left" vertical="center" wrapText="1" shrinkToFit="1" readingOrder="1"/>
    </xf>
    <xf numFmtId="4" fontId="11" fillId="5" borderId="6" xfId="0" applyNumberFormat="1" applyFont="1" applyFill="1" applyBorder="1" applyAlignment="1">
      <alignment horizontal="right" vertical="center" wrapText="1" shrinkToFit="1" readingOrder="1"/>
    </xf>
    <xf numFmtId="0" fontId="5" fillId="0" borderId="0" xfId="0" applyFont="1" applyAlignment="1">
      <alignment horizontal="left" vertical="top" wrapText="1" shrinkToFit="1" readingOrder="1"/>
    </xf>
    <xf numFmtId="0" fontId="7" fillId="0" borderId="12" xfId="0" applyFont="1" applyBorder="1" applyAlignment="1">
      <alignment horizontal="center" vertical="center" wrapText="1" shrinkToFit="1" readingOrder="1"/>
    </xf>
    <xf numFmtId="0" fontId="7" fillId="0" borderId="13" xfId="0" applyFont="1" applyBorder="1" applyAlignment="1">
      <alignment horizontal="center" vertical="center" wrapText="1" shrinkToFit="1" readingOrder="1"/>
    </xf>
    <xf numFmtId="0" fontId="7" fillId="0" borderId="5" xfId="0" applyFont="1" applyBorder="1" applyAlignment="1">
      <alignment horizontal="center" vertical="center" wrapText="1" shrinkToFit="1" readingOrder="1"/>
    </xf>
    <xf numFmtId="0" fontId="7" fillId="0" borderId="15" xfId="0" applyFont="1" applyBorder="1" applyAlignment="1">
      <alignment horizontal="center" vertical="center" wrapText="1" shrinkToFit="1" readingOrder="1"/>
    </xf>
    <xf numFmtId="4" fontId="11" fillId="3" borderId="5" xfId="0" applyNumberFormat="1" applyFont="1" applyFill="1" applyBorder="1" applyAlignment="1">
      <alignment horizontal="right" vertical="center" wrapText="1" shrinkToFit="1" readingOrder="1"/>
    </xf>
    <xf numFmtId="4" fontId="11" fillId="3" borderId="15" xfId="0" applyNumberFormat="1" applyFont="1" applyFill="1" applyBorder="1" applyAlignment="1">
      <alignment horizontal="right" vertical="center" wrapText="1" shrinkToFit="1" readingOrder="1"/>
    </xf>
    <xf numFmtId="4" fontId="11" fillId="5" borderId="18" xfId="0" applyNumberFormat="1" applyFont="1" applyFill="1" applyBorder="1" applyAlignment="1">
      <alignment horizontal="right" vertical="center" wrapText="1" shrinkToFit="1" readingOrder="1"/>
    </xf>
    <xf numFmtId="4" fontId="11" fillId="5" borderId="19" xfId="0" applyNumberFormat="1" applyFont="1" applyFill="1" applyBorder="1" applyAlignment="1">
      <alignment horizontal="right" vertical="center" wrapText="1" shrinkToFit="1" readingOrder="1"/>
    </xf>
    <xf numFmtId="4" fontId="11" fillId="5" borderId="6" xfId="0" applyNumberFormat="1" applyFont="1" applyFill="1" applyBorder="1" applyAlignment="1">
      <alignment horizontal="right" vertical="center" wrapText="1" shrinkToFit="1" readingOrder="1"/>
    </xf>
    <xf numFmtId="0" fontId="6" fillId="0" borderId="5" xfId="0" applyFont="1" applyBorder="1" applyAlignment="1">
      <alignment horizontal="center" vertical="center" wrapText="1" shrinkToFit="1" readingOrder="1"/>
    </xf>
    <xf numFmtId="0" fontId="6" fillId="0" borderId="15" xfId="0" applyFont="1" applyBorder="1" applyAlignment="1">
      <alignment horizontal="center" vertical="center" wrapText="1" shrinkToFit="1" readingOrder="1"/>
    </xf>
    <xf numFmtId="4" fontId="7" fillId="0" borderId="5" xfId="0" applyNumberFormat="1" applyFont="1" applyBorder="1" applyAlignment="1">
      <alignment horizontal="right" vertical="center" wrapText="1" shrinkToFit="1" readingOrder="1"/>
    </xf>
    <xf numFmtId="4" fontId="7" fillId="0" borderId="15" xfId="0" applyNumberFormat="1" applyFont="1" applyBorder="1" applyAlignment="1">
      <alignment horizontal="right" vertical="center" wrapText="1" shrinkToFit="1" readingOrder="1"/>
    </xf>
    <xf numFmtId="4" fontId="7" fillId="5" borderId="18" xfId="0" applyNumberFormat="1" applyFont="1" applyFill="1" applyBorder="1" applyAlignment="1">
      <alignment horizontal="right" vertical="center" wrapText="1" shrinkToFit="1" readingOrder="1"/>
    </xf>
    <xf numFmtId="4" fontId="7" fillId="5" borderId="19" xfId="0" applyNumberFormat="1" applyFont="1" applyFill="1" applyBorder="1" applyAlignment="1">
      <alignment horizontal="right" vertical="center" wrapText="1" shrinkToFit="1" readingOrder="1"/>
    </xf>
    <xf numFmtId="0" fontId="4" fillId="0" borderId="0" xfId="0" applyFont="1" applyAlignment="1">
      <alignment horizontal="center" vertical="top" wrapText="1" shrinkToFit="1" readingOrder="1"/>
    </xf>
    <xf numFmtId="4" fontId="7" fillId="0" borderId="5" xfId="0" applyNumberFormat="1" applyFont="1" applyFill="1" applyBorder="1" applyAlignment="1">
      <alignment horizontal="right" vertical="center" wrapText="1" shrinkToFit="1" readingOrder="1"/>
    </xf>
    <xf numFmtId="4" fontId="7" fillId="0" borderId="15" xfId="0" applyNumberFormat="1" applyFont="1" applyFill="1" applyBorder="1" applyAlignment="1">
      <alignment horizontal="right" vertical="center" wrapText="1" shrinkToFit="1" readingOrder="1"/>
    </xf>
    <xf numFmtId="4" fontId="7" fillId="2" borderId="18" xfId="0" applyNumberFormat="1" applyFont="1" applyFill="1" applyBorder="1" applyAlignment="1">
      <alignment horizontal="right" vertical="center" wrapText="1" shrinkToFit="1" readingOrder="1"/>
    </xf>
    <xf numFmtId="4" fontId="7" fillId="2" borderId="19" xfId="0" applyNumberFormat="1" applyFont="1" applyFill="1" applyBorder="1" applyAlignment="1">
      <alignment horizontal="right" vertical="center" wrapText="1" shrinkToFit="1" readingOrder="1"/>
    </xf>
    <xf numFmtId="0" fontId="6" fillId="0" borderId="12" xfId="0" applyFont="1" applyBorder="1" applyAlignment="1">
      <alignment horizontal="center" vertical="center" wrapText="1" shrinkToFit="1" readingOrder="1"/>
    </xf>
    <xf numFmtId="0" fontId="6" fillId="0" borderId="13" xfId="0" applyFont="1" applyBorder="1" applyAlignment="1">
      <alignment horizontal="center" vertical="center" wrapText="1" shrinkToFit="1" readingOrder="1"/>
    </xf>
    <xf numFmtId="4" fontId="7" fillId="2" borderId="5" xfId="0" applyNumberFormat="1" applyFont="1" applyFill="1" applyBorder="1" applyAlignment="1">
      <alignment horizontal="right" vertical="center" wrapText="1" shrinkToFit="1" readingOrder="1"/>
    </xf>
    <xf numFmtId="4" fontId="7" fillId="2" borderId="15" xfId="0" applyNumberFormat="1" applyFont="1" applyFill="1" applyBorder="1" applyAlignment="1">
      <alignment horizontal="right" vertical="center" wrapText="1" shrinkToFit="1" readingOrder="1"/>
    </xf>
    <xf numFmtId="49" fontId="3" fillId="0" borderId="0" xfId="0" applyNumberFormat="1" applyFont="1" applyAlignment="1">
      <alignment horizontal="center" vertical="top" wrapText="1" shrinkToFit="1" readingOrder="1"/>
    </xf>
    <xf numFmtId="0" fontId="3" fillId="0" borderId="0" xfId="0" applyFont="1" applyAlignment="1">
      <alignment horizontal="center" vertical="top" wrapText="1" shrinkToFit="1" readingOrder="1"/>
    </xf>
    <xf numFmtId="0" fontId="17" fillId="0" borderId="3" xfId="0" applyFont="1" applyBorder="1" applyAlignment="1">
      <alignment horizontal="center" vertical="center" wrapText="1" shrinkToFit="1" readingOrder="1"/>
    </xf>
    <xf numFmtId="2" fontId="3" fillId="0" borderId="0" xfId="0" applyNumberFormat="1" applyFont="1" applyAlignment="1">
      <alignment horizontal="center" vertical="top" wrapText="1" shrinkToFit="1" readingOrder="1"/>
    </xf>
    <xf numFmtId="0" fontId="16" fillId="0" borderId="0" xfId="0" applyFont="1" applyAlignment="1">
      <alignment horizontal="center" vertical="top" wrapText="1" shrinkToFit="1" readingOrder="1"/>
    </xf>
    <xf numFmtId="0" fontId="5" fillId="2" borderId="1" xfId="0" applyFont="1" applyFill="1" applyBorder="1" applyAlignment="1">
      <alignment horizontal="center" vertical="center" wrapText="1" shrinkToFit="1" readingOrder="1"/>
    </xf>
    <xf numFmtId="49" fontId="4" fillId="0" borderId="0" xfId="0" applyNumberFormat="1" applyFont="1" applyAlignment="1">
      <alignment horizontal="center" vertical="top" wrapText="1" shrinkToFit="1" readingOrder="1"/>
    </xf>
    <xf numFmtId="0" fontId="16" fillId="0" borderId="0" xfId="0" applyFont="1" applyAlignment="1">
      <alignment horizontal="center" vertical="center" wrapText="1" shrinkToFit="1" readingOrder="1"/>
    </xf>
    <xf numFmtId="0" fontId="3" fillId="0" borderId="0" xfId="0" applyFont="1" applyAlignment="1">
      <alignment horizontal="center" vertical="center" wrapText="1" shrinkToFit="1" readingOrder="1"/>
    </xf>
    <xf numFmtId="0" fontId="5" fillId="0" borderId="1" xfId="0" applyFont="1" applyBorder="1" applyAlignment="1">
      <alignment horizontal="left" vertical="center" wrapText="1" shrinkToFit="1" readingOrder="1"/>
    </xf>
    <xf numFmtId="0" fontId="4" fillId="0" borderId="0" xfId="0" applyFont="1" applyAlignment="1">
      <alignment horizontal="center" vertical="center" wrapText="1" shrinkToFit="1" readingOrder="1"/>
    </xf>
    <xf numFmtId="49" fontId="5" fillId="0" borderId="3" xfId="0" applyNumberFormat="1" applyFont="1" applyBorder="1" applyAlignment="1">
      <alignment horizontal="left" vertical="center" wrapText="1" shrinkToFit="1" readingOrder="1"/>
    </xf>
    <xf numFmtId="0" fontId="5" fillId="0" borderId="1" xfId="0" applyFont="1" applyBorder="1" applyAlignment="1">
      <alignment horizontal="center" vertical="center" wrapText="1" shrinkToFit="1" readingOrder="1"/>
    </xf>
    <xf numFmtId="49" fontId="5" fillId="0" borderId="3" xfId="0" applyNumberFormat="1" applyFont="1" applyBorder="1" applyAlignment="1">
      <alignment horizontal="right" vertical="center" wrapText="1" shrinkToFit="1" readingOrder="1"/>
    </xf>
    <xf numFmtId="49" fontId="5" fillId="5" borderId="3" xfId="0" applyNumberFormat="1" applyFont="1" applyFill="1" applyBorder="1" applyAlignment="1">
      <alignment horizontal="left" vertical="center" wrapText="1" shrinkToFit="1" readingOrder="1"/>
    </xf>
    <xf numFmtId="49" fontId="5" fillId="8" borderId="3" xfId="0" applyNumberFormat="1" applyFont="1" applyFill="1" applyBorder="1" applyAlignment="1">
      <alignment horizontal="left" vertical="center" wrapText="1" shrinkToFit="1" readingOrder="1"/>
    </xf>
    <xf numFmtId="49" fontId="6" fillId="9" borderId="3" xfId="0" applyNumberFormat="1" applyFont="1" applyFill="1" applyBorder="1" applyAlignment="1">
      <alignment horizontal="left" vertical="center" wrapText="1" shrinkToFit="1" readingOrder="1"/>
    </xf>
    <xf numFmtId="49" fontId="5" fillId="7" borderId="3" xfId="0" applyNumberFormat="1" applyFont="1" applyFill="1" applyBorder="1" applyAlignment="1">
      <alignment horizontal="left" vertical="center" wrapText="1" shrinkToFit="1" readingOrder="1"/>
    </xf>
    <xf numFmtId="49" fontId="8" fillId="0" borderId="3" xfId="0" applyNumberFormat="1" applyFont="1" applyBorder="1" applyAlignment="1">
      <alignment horizontal="left" vertical="center" wrapText="1" shrinkToFit="1" readingOrder="1"/>
    </xf>
    <xf numFmtId="49" fontId="9" fillId="7" borderId="3" xfId="0" applyNumberFormat="1" applyFont="1" applyFill="1" applyBorder="1" applyAlignment="1">
      <alignment horizontal="left" vertical="center" wrapText="1" shrinkToFit="1" readingOrder="1"/>
    </xf>
    <xf numFmtId="49" fontId="9" fillId="8" borderId="3" xfId="0" applyNumberFormat="1" applyFont="1" applyFill="1" applyBorder="1" applyAlignment="1">
      <alignment horizontal="left" vertical="center" wrapText="1" shrinkToFit="1" readingOrder="1"/>
    </xf>
    <xf numFmtId="49" fontId="10" fillId="0" borderId="3" xfId="0" applyNumberFormat="1" applyFont="1" applyBorder="1" applyAlignment="1">
      <alignment horizontal="left" vertical="center" wrapText="1" shrinkToFit="1" readingOrder="1"/>
    </xf>
    <xf numFmtId="49" fontId="24" fillId="9" borderId="3" xfId="0" applyNumberFormat="1" applyFont="1" applyFill="1" applyBorder="1" applyAlignment="1">
      <alignment horizontal="left" vertical="center" wrapText="1" shrinkToFit="1" readingOrder="1"/>
    </xf>
    <xf numFmtId="49" fontId="23" fillId="7" borderId="3" xfId="0" applyNumberFormat="1" applyFont="1" applyFill="1" applyBorder="1" applyAlignment="1">
      <alignment horizontal="left" vertical="center" wrapText="1" shrinkToFit="1" readingOrder="1"/>
    </xf>
    <xf numFmtId="49" fontId="8" fillId="0" borderId="20" xfId="0" applyNumberFormat="1" applyFont="1" applyBorder="1" applyAlignment="1">
      <alignment horizontal="left" vertical="center" wrapText="1" shrinkToFit="1" readingOrder="1"/>
    </xf>
    <xf numFmtId="49" fontId="8" fillId="0" borderId="23" xfId="0" applyNumberFormat="1" applyFont="1" applyBorder="1" applyAlignment="1">
      <alignment horizontal="left" vertical="center" wrapText="1" shrinkToFit="1" readingOrder="1"/>
    </xf>
    <xf numFmtId="49" fontId="8" fillId="0" borderId="6" xfId="0" applyNumberFormat="1" applyFont="1" applyBorder="1" applyAlignment="1">
      <alignment horizontal="left" vertical="center" wrapText="1" shrinkToFit="1" readingOrder="1"/>
    </xf>
    <xf numFmtId="49" fontId="21" fillId="0" borderId="3" xfId="0" applyNumberFormat="1" applyFont="1" applyBorder="1" applyAlignment="1">
      <alignment horizontal="left" vertical="center" wrapText="1" shrinkToFit="1" readingOrder="1"/>
    </xf>
    <xf numFmtId="49" fontId="15" fillId="9" borderId="3" xfId="0" applyNumberFormat="1" applyFont="1" applyFill="1" applyBorder="1" applyAlignment="1">
      <alignment horizontal="left" vertical="center" wrapText="1" shrinkToFit="1" readingOrder="1"/>
    </xf>
    <xf numFmtId="49" fontId="5" fillId="6" borderId="3" xfId="0" applyNumberFormat="1" applyFont="1" applyFill="1" applyBorder="1" applyAlignment="1">
      <alignment horizontal="left" vertical="center" wrapText="1" shrinkToFit="1" readingOrder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E7"/>
      <color rgb="FFFFFFF3"/>
      <color rgb="FFB686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43"/>
  <sheetViews>
    <sheetView showGridLines="0" workbookViewId="0">
      <selection activeCell="E11" sqref="E11:G11"/>
    </sheetView>
  </sheetViews>
  <sheetFormatPr defaultColWidth="9.140625" defaultRowHeight="15" x14ac:dyDescent="0.25"/>
  <cols>
    <col min="1" max="1" width="37" style="1" customWidth="1"/>
    <col min="2" max="3" width="14.140625" style="1" customWidth="1"/>
    <col min="4" max="4" width="14.28515625" style="1" customWidth="1"/>
    <col min="5" max="5" width="8.140625" style="2" customWidth="1"/>
    <col min="6" max="6" width="4.85546875" style="2" customWidth="1"/>
    <col min="7" max="7" width="3.140625" style="2" customWidth="1"/>
    <col min="8" max="8" width="0.140625" style="1" customWidth="1"/>
    <col min="9" max="16384" width="9.140625" style="1"/>
  </cols>
  <sheetData>
    <row r="1" spans="1:8" s="34" customFormat="1" x14ac:dyDescent="0.25">
      <c r="A1" s="34" t="s">
        <v>320</v>
      </c>
      <c r="E1" s="35"/>
      <c r="F1" s="35"/>
      <c r="G1" s="35"/>
    </row>
    <row r="2" spans="1:8" ht="14.25" customHeight="1" x14ac:dyDescent="0.25"/>
    <row r="3" spans="1:8" ht="16.5" customHeight="1" x14ac:dyDescent="0.25">
      <c r="A3" s="233" t="s">
        <v>0</v>
      </c>
      <c r="B3" s="233"/>
      <c r="C3" s="233"/>
      <c r="D3" s="233"/>
      <c r="E3" s="233"/>
      <c r="F3" s="233"/>
      <c r="G3" s="233"/>
      <c r="H3" s="233"/>
    </row>
    <row r="4" spans="1:8" ht="8.25" customHeight="1" x14ac:dyDescent="0.25"/>
    <row r="5" spans="1:8" ht="14.25" customHeight="1" x14ac:dyDescent="0.25">
      <c r="A5" s="234" t="s">
        <v>1</v>
      </c>
      <c r="B5" s="234"/>
      <c r="C5" s="234"/>
      <c r="D5" s="234"/>
      <c r="E5" s="234"/>
      <c r="F5" s="234"/>
      <c r="G5" s="234"/>
      <c r="H5" s="234"/>
    </row>
    <row r="6" spans="1:8" ht="12" customHeight="1" x14ac:dyDescent="0.25"/>
    <row r="7" spans="1:8" ht="13.5" customHeight="1" x14ac:dyDescent="0.25">
      <c r="A7" s="234" t="s">
        <v>2</v>
      </c>
      <c r="B7" s="234"/>
      <c r="C7" s="234"/>
      <c r="D7" s="234"/>
      <c r="E7" s="234"/>
      <c r="F7" s="234"/>
      <c r="G7" s="234"/>
      <c r="H7" s="234"/>
    </row>
    <row r="8" spans="1:8" ht="15" customHeight="1" x14ac:dyDescent="0.25"/>
    <row r="9" spans="1:8" ht="12.75" customHeight="1" x14ac:dyDescent="0.25">
      <c r="A9" s="224" t="s">
        <v>3</v>
      </c>
      <c r="B9" s="224"/>
      <c r="C9" s="224"/>
      <c r="D9" s="224"/>
      <c r="E9" s="224"/>
      <c r="F9" s="224"/>
      <c r="G9" s="224"/>
      <c r="H9" s="224"/>
    </row>
    <row r="10" spans="1:8" ht="12.75" customHeight="1" x14ac:dyDescent="0.25"/>
    <row r="11" spans="1:8" ht="36" customHeight="1" x14ac:dyDescent="0.25">
      <c r="A11" s="3" t="s">
        <v>4</v>
      </c>
      <c r="B11" s="4" t="s">
        <v>5</v>
      </c>
      <c r="C11" s="4" t="s">
        <v>6</v>
      </c>
      <c r="D11" s="4" t="s">
        <v>7</v>
      </c>
      <c r="E11" s="5" t="s">
        <v>8</v>
      </c>
      <c r="F11" s="229" t="s">
        <v>9</v>
      </c>
      <c r="G11" s="230"/>
    </row>
    <row r="12" spans="1:8" ht="14.25" customHeight="1" x14ac:dyDescent="0.25">
      <c r="A12" s="6">
        <v>1</v>
      </c>
      <c r="B12" s="7">
        <v>2</v>
      </c>
      <c r="C12" s="7">
        <v>3</v>
      </c>
      <c r="D12" s="7">
        <v>4</v>
      </c>
      <c r="E12" s="8">
        <v>5</v>
      </c>
      <c r="F12" s="218">
        <v>6</v>
      </c>
      <c r="G12" s="219"/>
    </row>
    <row r="13" spans="1:8" ht="24.75" customHeight="1" x14ac:dyDescent="0.25">
      <c r="A13" s="9" t="s">
        <v>10</v>
      </c>
      <c r="B13" s="10">
        <f>B14+B15</f>
        <v>2541573.14</v>
      </c>
      <c r="C13" s="10">
        <f>C14+C15</f>
        <v>3645000</v>
      </c>
      <c r="D13" s="10">
        <v>3376561.14</v>
      </c>
      <c r="E13" s="11">
        <f t="shared" ref="E13:E15" si="0">D13/B13*100</f>
        <v>132.8531957966789</v>
      </c>
      <c r="F13" s="231">
        <f>D13/C13*100</f>
        <v>92.635422222222232</v>
      </c>
      <c r="G13" s="232"/>
    </row>
    <row r="14" spans="1:8" ht="24" customHeight="1" x14ac:dyDescent="0.25">
      <c r="A14" s="12" t="s">
        <v>11</v>
      </c>
      <c r="B14" s="13">
        <v>2541380.54</v>
      </c>
      <c r="C14" s="14">
        <v>3644807</v>
      </c>
      <c r="D14" s="14">
        <v>3376368.54</v>
      </c>
      <c r="E14" s="15">
        <f t="shared" si="0"/>
        <v>132.85568559520016</v>
      </c>
      <c r="F14" s="225">
        <f>D14/C14*100</f>
        <v>92.635043227254556</v>
      </c>
      <c r="G14" s="226"/>
    </row>
    <row r="15" spans="1:8" ht="24" customHeight="1" x14ac:dyDescent="0.25">
      <c r="A15" s="12" t="s">
        <v>12</v>
      </c>
      <c r="B15" s="13">
        <v>192.6</v>
      </c>
      <c r="C15" s="14">
        <v>193</v>
      </c>
      <c r="D15" s="14">
        <v>192.6</v>
      </c>
      <c r="E15" s="15">
        <f t="shared" si="0"/>
        <v>100</v>
      </c>
      <c r="F15" s="225">
        <f>D15/C15*100</f>
        <v>99.792746113989637</v>
      </c>
      <c r="G15" s="226"/>
    </row>
    <row r="16" spans="1:8" ht="24.75" customHeight="1" x14ac:dyDescent="0.25">
      <c r="A16" s="9" t="s">
        <v>13</v>
      </c>
      <c r="B16" s="10">
        <f>B17+B18</f>
        <v>2610907.73</v>
      </c>
      <c r="C16" s="10">
        <f>C17+C18</f>
        <v>3619749</v>
      </c>
      <c r="D16" s="10">
        <v>3476211.3</v>
      </c>
      <c r="E16" s="11">
        <f>D16/B16*100</f>
        <v>133.14186710075734</v>
      </c>
      <c r="F16" s="231">
        <f t="shared" ref="F16:F18" si="1">D16/C16*100</f>
        <v>96.034595216408647</v>
      </c>
      <c r="G16" s="232"/>
    </row>
    <row r="17" spans="1:8" ht="24" customHeight="1" x14ac:dyDescent="0.25">
      <c r="A17" s="12" t="s">
        <v>14</v>
      </c>
      <c r="B17" s="13">
        <v>2470346.94</v>
      </c>
      <c r="C17" s="14">
        <v>3180478</v>
      </c>
      <c r="D17" s="14">
        <v>3118633.65</v>
      </c>
      <c r="E17" s="15">
        <f t="shared" ref="E17:E19" si="2">D17/B17*100</f>
        <v>126.24273941052182</v>
      </c>
      <c r="F17" s="225">
        <f t="shared" si="1"/>
        <v>98.055501405763536</v>
      </c>
      <c r="G17" s="226"/>
    </row>
    <row r="18" spans="1:8" ht="24.75" customHeight="1" x14ac:dyDescent="0.25">
      <c r="A18" s="12" t="s">
        <v>15</v>
      </c>
      <c r="B18" s="13">
        <v>140560.79</v>
      </c>
      <c r="C18" s="14">
        <v>439271</v>
      </c>
      <c r="D18" s="14">
        <v>357577.65</v>
      </c>
      <c r="E18" s="15">
        <f t="shared" si="2"/>
        <v>254.39359724714126</v>
      </c>
      <c r="F18" s="225">
        <f t="shared" si="1"/>
        <v>81.402516897313959</v>
      </c>
      <c r="G18" s="226"/>
    </row>
    <row r="19" spans="1:8" ht="24" customHeight="1" x14ac:dyDescent="0.25">
      <c r="A19" s="16" t="s">
        <v>16</v>
      </c>
      <c r="B19" s="17">
        <f>B13-B16</f>
        <v>-69334.589999999851</v>
      </c>
      <c r="C19" s="17">
        <f>C13-C16</f>
        <v>25251</v>
      </c>
      <c r="D19" s="17">
        <v>-99650.16</v>
      </c>
      <c r="E19" s="18">
        <f t="shared" si="2"/>
        <v>143.7235873176725</v>
      </c>
      <c r="F19" s="227">
        <f t="shared" ref="F19" si="3">D19/C19*100</f>
        <v>-394.63846976357371</v>
      </c>
      <c r="G19" s="228"/>
    </row>
    <row r="20" spans="1:8" ht="17.25" customHeight="1" x14ac:dyDescent="0.25"/>
    <row r="21" spans="1:8" ht="12.75" customHeight="1" x14ac:dyDescent="0.25">
      <c r="A21" s="224" t="s">
        <v>17</v>
      </c>
      <c r="B21" s="224"/>
      <c r="C21" s="224"/>
      <c r="D21" s="224"/>
      <c r="E21" s="224"/>
      <c r="F21" s="224"/>
      <c r="G21" s="224"/>
      <c r="H21" s="224"/>
    </row>
    <row r="22" spans="1:8" ht="8.25" customHeight="1" x14ac:dyDescent="0.25"/>
    <row r="23" spans="1:8" ht="36" customHeight="1" x14ac:dyDescent="0.25">
      <c r="A23" s="3" t="s">
        <v>4</v>
      </c>
      <c r="B23" s="4" t="s">
        <v>5</v>
      </c>
      <c r="C23" s="4" t="s">
        <v>6</v>
      </c>
      <c r="D23" s="4" t="s">
        <v>7</v>
      </c>
      <c r="E23" s="19" t="s">
        <v>18</v>
      </c>
      <c r="F23" s="229" t="s">
        <v>9</v>
      </c>
      <c r="G23" s="230"/>
    </row>
    <row r="24" spans="1:8" ht="14.25" customHeight="1" x14ac:dyDescent="0.25">
      <c r="A24" s="6">
        <v>1</v>
      </c>
      <c r="B24" s="7">
        <v>2</v>
      </c>
      <c r="C24" s="7">
        <v>3</v>
      </c>
      <c r="D24" s="7">
        <v>4</v>
      </c>
      <c r="E24" s="8">
        <v>5</v>
      </c>
      <c r="F24" s="218">
        <v>6</v>
      </c>
      <c r="G24" s="219"/>
    </row>
    <row r="25" spans="1:8" ht="24" customHeight="1" x14ac:dyDescent="0.25">
      <c r="A25" s="12" t="s">
        <v>19</v>
      </c>
      <c r="B25" s="20">
        <v>0</v>
      </c>
      <c r="C25" s="14">
        <f>C13</f>
        <v>3645000</v>
      </c>
      <c r="D25" s="14">
        <f>D13</f>
        <v>3376561.14</v>
      </c>
      <c r="E25" s="21">
        <v>0</v>
      </c>
      <c r="F25" s="220">
        <f>D25/C25*100</f>
        <v>92.635422222222232</v>
      </c>
      <c r="G25" s="221"/>
    </row>
    <row r="26" spans="1:8" ht="24" customHeight="1" x14ac:dyDescent="0.25">
      <c r="A26" s="12" t="s">
        <v>20</v>
      </c>
      <c r="B26" s="20">
        <v>0</v>
      </c>
      <c r="C26" s="14">
        <f>C16</f>
        <v>3619749</v>
      </c>
      <c r="D26" s="14">
        <f>D16</f>
        <v>3476211.3</v>
      </c>
      <c r="E26" s="21">
        <v>0</v>
      </c>
      <c r="F26" s="220">
        <f>D26/C26*100</f>
        <v>96.034595216408647</v>
      </c>
      <c r="G26" s="221"/>
    </row>
    <row r="27" spans="1:8" ht="24.75" customHeight="1" x14ac:dyDescent="0.25">
      <c r="A27" s="16" t="s">
        <v>21</v>
      </c>
      <c r="B27" s="17">
        <f>B19</f>
        <v>-69334.589999999851</v>
      </c>
      <c r="C27" s="17">
        <f t="shared" ref="C27:D27" si="4">C19</f>
        <v>25251</v>
      </c>
      <c r="D27" s="17">
        <f t="shared" si="4"/>
        <v>-99650.16</v>
      </c>
      <c r="E27" s="22">
        <f>D27/B27*100</f>
        <v>143.7235873176725</v>
      </c>
      <c r="F27" s="222">
        <f>D27/C27*100</f>
        <v>-394.63846976357371</v>
      </c>
      <c r="G27" s="223"/>
    </row>
    <row r="28" spans="1:8" ht="17.25" customHeight="1" x14ac:dyDescent="0.25"/>
    <row r="29" spans="1:8" ht="12.75" customHeight="1" x14ac:dyDescent="0.25">
      <c r="A29" s="224" t="s">
        <v>22</v>
      </c>
      <c r="B29" s="224"/>
      <c r="C29" s="224"/>
      <c r="D29" s="224"/>
      <c r="E29" s="224"/>
      <c r="F29" s="224"/>
      <c r="G29" s="224"/>
      <c r="H29" s="224"/>
    </row>
    <row r="30" spans="1:8" ht="6.75" customHeight="1" x14ac:dyDescent="0.25"/>
    <row r="31" spans="1:8" ht="36.75" customHeight="1" x14ac:dyDescent="0.25">
      <c r="A31" s="3" t="s">
        <v>4</v>
      </c>
      <c r="B31" s="4" t="s">
        <v>5</v>
      </c>
      <c r="C31" s="4" t="s">
        <v>6</v>
      </c>
      <c r="D31" s="4" t="s">
        <v>7</v>
      </c>
      <c r="E31" s="23" t="s">
        <v>8</v>
      </c>
      <c r="F31" s="209" t="s">
        <v>9</v>
      </c>
      <c r="G31" s="210"/>
    </row>
    <row r="32" spans="1:8" ht="14.25" customHeight="1" x14ac:dyDescent="0.25">
      <c r="A32" s="6">
        <v>1</v>
      </c>
      <c r="B32" s="7">
        <v>2</v>
      </c>
      <c r="C32" s="7">
        <v>3</v>
      </c>
      <c r="D32" s="7">
        <v>4</v>
      </c>
      <c r="E32" s="24">
        <v>5</v>
      </c>
      <c r="F32" s="211">
        <v>6</v>
      </c>
      <c r="G32" s="212"/>
    </row>
    <row r="33" spans="1:8" s="28" customFormat="1" ht="24" customHeight="1" x14ac:dyDescent="0.25">
      <c r="A33" s="25" t="s">
        <v>23</v>
      </c>
      <c r="B33" s="26">
        <v>44083.56</v>
      </c>
      <c r="C33" s="26">
        <v>-25251</v>
      </c>
      <c r="D33" s="26">
        <v>-25251.03</v>
      </c>
      <c r="E33" s="27">
        <f>D33/B33*100</f>
        <v>-57.279924761067392</v>
      </c>
      <c r="F33" s="213">
        <f>D33/C33*100</f>
        <v>100.00011880717594</v>
      </c>
      <c r="G33" s="214"/>
    </row>
    <row r="34" spans="1:8" s="28" customFormat="1" ht="24" customHeight="1" x14ac:dyDescent="0.25">
      <c r="A34" s="29" t="s">
        <v>24</v>
      </c>
      <c r="B34" s="30">
        <f>B19</f>
        <v>-69334.589999999851</v>
      </c>
      <c r="C34" s="30">
        <v>25251</v>
      </c>
      <c r="D34" s="30">
        <v>0</v>
      </c>
      <c r="E34" s="22">
        <f>D34/B34*100</f>
        <v>0</v>
      </c>
      <c r="F34" s="215">
        <f>D34/C34*100</f>
        <v>0</v>
      </c>
      <c r="G34" s="216"/>
    </row>
    <row r="35" spans="1:8" ht="30.75" customHeight="1" x14ac:dyDescent="0.25"/>
    <row r="36" spans="1:8" ht="25.5" customHeight="1" x14ac:dyDescent="0.25">
      <c r="A36" s="206" t="s">
        <v>25</v>
      </c>
      <c r="B36" s="158">
        <v>-25251.03</v>
      </c>
      <c r="C36" s="158">
        <v>-25251</v>
      </c>
      <c r="D36" s="158">
        <v>-124901.19</v>
      </c>
      <c r="E36" s="207">
        <f>D36/B36*100</f>
        <v>494.63800090530964</v>
      </c>
      <c r="F36" s="217">
        <f>D36/C36*100</f>
        <v>494.63858857074968</v>
      </c>
      <c r="G36" s="217"/>
    </row>
    <row r="37" spans="1:8" ht="15" customHeight="1" x14ac:dyDescent="0.25"/>
    <row r="38" spans="1:8" ht="50.25" customHeight="1" x14ac:dyDescent="0.25">
      <c r="A38" s="208" t="s">
        <v>324</v>
      </c>
      <c r="B38" s="208"/>
      <c r="C38" s="208"/>
      <c r="D38" s="208"/>
      <c r="E38" s="208"/>
      <c r="F38" s="208"/>
    </row>
    <row r="39" spans="1:8" ht="12" customHeight="1" x14ac:dyDescent="0.25"/>
    <row r="40" spans="1:8" s="28" customFormat="1" x14ac:dyDescent="0.25">
      <c r="A40" s="28" t="s">
        <v>325</v>
      </c>
      <c r="E40" s="31"/>
      <c r="F40" s="31"/>
      <c r="G40" s="31"/>
      <c r="H40" s="32"/>
    </row>
    <row r="41" spans="1:8" s="28" customFormat="1" ht="12.75" customHeight="1" x14ac:dyDescent="0.25">
      <c r="A41" s="33"/>
      <c r="E41" s="31"/>
      <c r="F41" s="31"/>
      <c r="G41" s="31"/>
      <c r="H41" s="32"/>
    </row>
    <row r="42" spans="1:8" s="28" customFormat="1" x14ac:dyDescent="0.25">
      <c r="A42" s="28" t="s">
        <v>321</v>
      </c>
      <c r="D42" s="28" t="s">
        <v>322</v>
      </c>
      <c r="E42" s="31"/>
      <c r="F42" s="31"/>
      <c r="G42" s="31"/>
      <c r="H42" s="32"/>
    </row>
    <row r="43" spans="1:8" x14ac:dyDescent="0.25">
      <c r="A43" s="28" t="s">
        <v>323</v>
      </c>
      <c r="D43" s="28" t="s">
        <v>326</v>
      </c>
    </row>
  </sheetData>
  <mergeCells count="26">
    <mergeCell ref="A3:H3"/>
    <mergeCell ref="A5:H5"/>
    <mergeCell ref="A7:H7"/>
    <mergeCell ref="A9:H9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A21:H21"/>
    <mergeCell ref="F23:G23"/>
    <mergeCell ref="F24:G24"/>
    <mergeCell ref="F25:G25"/>
    <mergeCell ref="F26:G26"/>
    <mergeCell ref="F27:G27"/>
    <mergeCell ref="A29:H29"/>
    <mergeCell ref="A38:F38"/>
    <mergeCell ref="F31:G31"/>
    <mergeCell ref="F32:G32"/>
    <mergeCell ref="F33:G33"/>
    <mergeCell ref="F34:G34"/>
    <mergeCell ref="F36:G36"/>
  </mergeCells>
  <pageMargins left="0.70866137742996216" right="0.59055119752883911" top="0.59055119752883911" bottom="0.59055119752883911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C3B0-4A76-4017-A98D-80DD6C7A164B}">
  <sheetPr>
    <pageSetUpPr fitToPage="1"/>
  </sheetPr>
  <dimension ref="A1:H113"/>
  <sheetViews>
    <sheetView tabSelected="1" zoomScaleNormal="100" workbookViewId="0">
      <selection activeCell="A4" sqref="A4:XFD4"/>
    </sheetView>
  </sheetViews>
  <sheetFormatPr defaultColWidth="9.140625" defaultRowHeight="15" x14ac:dyDescent="0.25"/>
  <cols>
    <col min="1" max="1" width="5.42578125" style="1" customWidth="1"/>
    <col min="2" max="2" width="31.7109375" style="1" customWidth="1"/>
    <col min="3" max="3" width="16.42578125" style="1" customWidth="1"/>
    <col min="4" max="4" width="16.5703125" style="1" customWidth="1"/>
    <col min="5" max="5" width="17.85546875" style="1" customWidth="1"/>
    <col min="6" max="6" width="9.42578125" style="2" customWidth="1"/>
    <col min="7" max="7" width="9.140625" style="2" customWidth="1"/>
    <col min="8" max="16384" width="9.140625" style="1"/>
  </cols>
  <sheetData>
    <row r="1" spans="1:7" s="34" customFormat="1" x14ac:dyDescent="0.25">
      <c r="A1" s="34" t="s">
        <v>320</v>
      </c>
      <c r="F1" s="35"/>
      <c r="G1" s="35"/>
    </row>
    <row r="2" spans="1:7" ht="14.25" customHeight="1" x14ac:dyDescent="0.25"/>
    <row r="3" spans="1:7" ht="17.25" customHeight="1" x14ac:dyDescent="0.25">
      <c r="A3" s="236" t="s">
        <v>26</v>
      </c>
      <c r="B3" s="236"/>
      <c r="C3" s="236"/>
      <c r="D3" s="236"/>
      <c r="E3" s="236"/>
      <c r="F3" s="236"/>
      <c r="G3" s="236"/>
    </row>
    <row r="4" spans="1:7" ht="12.75" customHeight="1" x14ac:dyDescent="0.25"/>
    <row r="5" spans="1:7" ht="13.5" customHeight="1" x14ac:dyDescent="0.25">
      <c r="A5" s="237" t="s">
        <v>27</v>
      </c>
      <c r="B5" s="237"/>
      <c r="C5" s="237"/>
      <c r="D5" s="237"/>
      <c r="E5" s="237"/>
      <c r="F5" s="237"/>
      <c r="G5" s="237"/>
    </row>
    <row r="6" spans="1:7" ht="15.75" customHeight="1" x14ac:dyDescent="0.25"/>
    <row r="7" spans="1:7" ht="32.25" customHeight="1" x14ac:dyDescent="0.25">
      <c r="A7" s="238" t="s">
        <v>4</v>
      </c>
      <c r="B7" s="238"/>
      <c r="C7" s="36" t="s">
        <v>28</v>
      </c>
      <c r="D7" s="36" t="s">
        <v>6</v>
      </c>
      <c r="E7" s="36" t="s">
        <v>29</v>
      </c>
      <c r="F7" s="37" t="s">
        <v>8</v>
      </c>
      <c r="G7" s="37" t="s">
        <v>9</v>
      </c>
    </row>
    <row r="8" spans="1:7" ht="9.75" customHeight="1" x14ac:dyDescent="0.25">
      <c r="A8" s="235">
        <v>1</v>
      </c>
      <c r="B8" s="235"/>
      <c r="C8" s="38">
        <v>2</v>
      </c>
      <c r="D8" s="38">
        <v>3</v>
      </c>
      <c r="E8" s="38">
        <v>4</v>
      </c>
      <c r="F8" s="38">
        <v>5</v>
      </c>
      <c r="G8" s="38">
        <v>6</v>
      </c>
    </row>
    <row r="9" spans="1:7" ht="25.5" customHeight="1" x14ac:dyDescent="0.25">
      <c r="A9" s="39"/>
      <c r="B9" s="40" t="s">
        <v>30</v>
      </c>
      <c r="C9" s="41">
        <f>C10+C35</f>
        <v>2541573.14</v>
      </c>
      <c r="D9" s="42">
        <v>3645000</v>
      </c>
      <c r="E9" s="42">
        <v>3376561.14</v>
      </c>
      <c r="F9" s="43">
        <f>E9/C9*100</f>
        <v>132.8531957966789</v>
      </c>
      <c r="G9" s="43">
        <f>E9/D9*100</f>
        <v>92.635422222222232</v>
      </c>
    </row>
    <row r="10" spans="1:7" ht="25.5" customHeight="1" x14ac:dyDescent="0.25">
      <c r="A10" s="44" t="s">
        <v>31</v>
      </c>
      <c r="B10" s="40" t="s">
        <v>32</v>
      </c>
      <c r="C10" s="42">
        <f>C11+C18+C21+C24+C31</f>
        <v>2541380.54</v>
      </c>
      <c r="D10" s="42">
        <v>3644807</v>
      </c>
      <c r="E10" s="42">
        <v>3376368.54</v>
      </c>
      <c r="F10" s="43">
        <f t="shared" ref="F10:F38" si="0">E10/C10*100</f>
        <v>132.85568559520016</v>
      </c>
      <c r="G10" s="43">
        <f t="shared" ref="G10:G36" si="1">E10/D10*100</f>
        <v>92.635043227254556</v>
      </c>
    </row>
    <row r="11" spans="1:7" ht="25.5" customHeight="1" x14ac:dyDescent="0.25">
      <c r="A11" s="44" t="s">
        <v>33</v>
      </c>
      <c r="B11" s="40" t="s">
        <v>34</v>
      </c>
      <c r="C11" s="42">
        <f>C12+C15</f>
        <v>2311963.15</v>
      </c>
      <c r="D11" s="42">
        <v>2923320</v>
      </c>
      <c r="E11" s="42">
        <v>2739484.07</v>
      </c>
      <c r="F11" s="43">
        <f t="shared" si="0"/>
        <v>118.49168400456556</v>
      </c>
      <c r="G11" s="43">
        <f t="shared" si="1"/>
        <v>93.711399025765218</v>
      </c>
    </row>
    <row r="12" spans="1:7" ht="25.5" customHeight="1" x14ac:dyDescent="0.25">
      <c r="A12" s="45" t="s">
        <v>35</v>
      </c>
      <c r="B12" s="46" t="s">
        <v>36</v>
      </c>
      <c r="C12" s="47">
        <f>C13+C14</f>
        <v>2196398.06</v>
      </c>
      <c r="D12" s="48" t="s">
        <v>218</v>
      </c>
      <c r="E12" s="47">
        <v>2453588.04</v>
      </c>
      <c r="F12" s="43">
        <f t="shared" si="0"/>
        <v>111.70962516694264</v>
      </c>
      <c r="G12" s="43"/>
    </row>
    <row r="13" spans="1:7" ht="25.5" customHeight="1" x14ac:dyDescent="0.25">
      <c r="A13" s="45" t="s">
        <v>37</v>
      </c>
      <c r="B13" s="46" t="s">
        <v>38</v>
      </c>
      <c r="C13" s="49">
        <v>2195433.06</v>
      </c>
      <c r="D13" s="48" t="s">
        <v>218</v>
      </c>
      <c r="E13" s="47">
        <v>2380566.46</v>
      </c>
      <c r="F13" s="43">
        <f t="shared" si="0"/>
        <v>108.43265975050953</v>
      </c>
      <c r="G13" s="43"/>
    </row>
    <row r="14" spans="1:7" ht="25.5" customHeight="1" x14ac:dyDescent="0.25">
      <c r="A14" s="45" t="s">
        <v>39</v>
      </c>
      <c r="B14" s="46" t="s">
        <v>40</v>
      </c>
      <c r="C14" s="49">
        <v>965</v>
      </c>
      <c r="D14" s="48" t="s">
        <v>218</v>
      </c>
      <c r="E14" s="47">
        <v>73021.58</v>
      </c>
      <c r="F14" s="43">
        <f t="shared" si="0"/>
        <v>7567.0031088082906</v>
      </c>
      <c r="G14" s="43"/>
    </row>
    <row r="15" spans="1:7" ht="25.5" customHeight="1" x14ac:dyDescent="0.25">
      <c r="A15" s="45" t="s">
        <v>41</v>
      </c>
      <c r="B15" s="46" t="s">
        <v>42</v>
      </c>
      <c r="C15" s="50">
        <f>C17+C16</f>
        <v>115565.09</v>
      </c>
      <c r="D15" s="48" t="s">
        <v>218</v>
      </c>
      <c r="E15" s="47">
        <v>285896.03000000003</v>
      </c>
      <c r="F15" s="43">
        <f t="shared" si="0"/>
        <v>247.38961393964217</v>
      </c>
      <c r="G15" s="43"/>
    </row>
    <row r="16" spans="1:7" ht="25.5" customHeight="1" x14ac:dyDescent="0.25">
      <c r="A16" s="45" t="s">
        <v>333</v>
      </c>
      <c r="B16" s="51" t="s">
        <v>334</v>
      </c>
      <c r="C16" s="52">
        <v>52566.02</v>
      </c>
      <c r="D16" s="48"/>
      <c r="E16" s="47">
        <v>0</v>
      </c>
      <c r="F16" s="43">
        <f t="shared" si="0"/>
        <v>0</v>
      </c>
      <c r="G16" s="43"/>
    </row>
    <row r="17" spans="1:7" ht="25.5" customHeight="1" x14ac:dyDescent="0.25">
      <c r="A17" s="45" t="s">
        <v>43</v>
      </c>
      <c r="B17" s="46" t="s">
        <v>44</v>
      </c>
      <c r="C17" s="53">
        <v>62999.07</v>
      </c>
      <c r="D17" s="48" t="s">
        <v>218</v>
      </c>
      <c r="E17" s="47">
        <v>285896.03000000003</v>
      </c>
      <c r="F17" s="43">
        <f t="shared" si="0"/>
        <v>453.80992132106081</v>
      </c>
      <c r="G17" s="43"/>
    </row>
    <row r="18" spans="1:7" ht="25.5" customHeight="1" x14ac:dyDescent="0.25">
      <c r="A18" s="44" t="s">
        <v>45</v>
      </c>
      <c r="B18" s="40" t="s">
        <v>46</v>
      </c>
      <c r="C18" s="42">
        <f>C19</f>
        <v>66.03</v>
      </c>
      <c r="D18" s="54">
        <v>22</v>
      </c>
      <c r="E18" s="42">
        <v>21.36</v>
      </c>
      <c r="F18" s="43">
        <f t="shared" si="0"/>
        <v>32.348932303498408</v>
      </c>
      <c r="G18" s="43">
        <f t="shared" si="1"/>
        <v>97.090909090909079</v>
      </c>
    </row>
    <row r="19" spans="1:7" ht="25.5" customHeight="1" x14ac:dyDescent="0.25">
      <c r="A19" s="45" t="s">
        <v>47</v>
      </c>
      <c r="B19" s="46" t="s">
        <v>48</v>
      </c>
      <c r="C19" s="47">
        <f>C20</f>
        <v>66.03</v>
      </c>
      <c r="D19" s="48"/>
      <c r="E19" s="47">
        <v>21.36</v>
      </c>
      <c r="F19" s="43">
        <f t="shared" si="0"/>
        <v>32.348932303498408</v>
      </c>
      <c r="G19" s="43"/>
    </row>
    <row r="20" spans="1:7" ht="25.5" customHeight="1" x14ac:dyDescent="0.25">
      <c r="A20" s="45" t="s">
        <v>49</v>
      </c>
      <c r="B20" s="46" t="s">
        <v>50</v>
      </c>
      <c r="C20" s="53">
        <v>66.03</v>
      </c>
      <c r="D20" s="48"/>
      <c r="E20" s="47">
        <v>21.36</v>
      </c>
      <c r="F20" s="43">
        <f t="shared" si="0"/>
        <v>32.348932303498408</v>
      </c>
      <c r="G20" s="43"/>
    </row>
    <row r="21" spans="1:7" ht="33" customHeight="1" x14ac:dyDescent="0.25">
      <c r="A21" s="44" t="s">
        <v>51</v>
      </c>
      <c r="B21" s="40" t="s">
        <v>52</v>
      </c>
      <c r="C21" s="42">
        <f>C22</f>
        <v>54136.89</v>
      </c>
      <c r="D21" s="42">
        <v>62004</v>
      </c>
      <c r="E21" s="42">
        <v>52958.720000000001</v>
      </c>
      <c r="F21" s="43">
        <f t="shared" si="0"/>
        <v>97.823720572053546</v>
      </c>
      <c r="G21" s="43">
        <f t="shared" si="1"/>
        <v>85.411779885168698</v>
      </c>
    </row>
    <row r="22" spans="1:7" ht="25.5" customHeight="1" x14ac:dyDescent="0.25">
      <c r="A22" s="45" t="s">
        <v>53</v>
      </c>
      <c r="B22" s="46" t="s">
        <v>54</v>
      </c>
      <c r="C22" s="47">
        <f>C23</f>
        <v>54136.89</v>
      </c>
      <c r="D22" s="48"/>
      <c r="E22" s="47">
        <v>52958.720000000001</v>
      </c>
      <c r="F22" s="43">
        <f t="shared" si="0"/>
        <v>97.823720572053546</v>
      </c>
      <c r="G22" s="43"/>
    </row>
    <row r="23" spans="1:7" ht="25.5" customHeight="1" x14ac:dyDescent="0.25">
      <c r="A23" s="45" t="s">
        <v>55</v>
      </c>
      <c r="B23" s="46" t="s">
        <v>56</v>
      </c>
      <c r="C23" s="53">
        <v>54136.89</v>
      </c>
      <c r="D23" s="48"/>
      <c r="E23" s="47">
        <v>52958.720000000001</v>
      </c>
      <c r="F23" s="43">
        <f t="shared" si="0"/>
        <v>97.823720572053546</v>
      </c>
      <c r="G23" s="43"/>
    </row>
    <row r="24" spans="1:7" ht="33" customHeight="1" x14ac:dyDescent="0.25">
      <c r="A24" s="44" t="s">
        <v>57</v>
      </c>
      <c r="B24" s="40" t="s">
        <v>58</v>
      </c>
      <c r="C24" s="42">
        <f>C25+C28</f>
        <v>29302.93</v>
      </c>
      <c r="D24" s="42">
        <v>27778</v>
      </c>
      <c r="E24" s="42">
        <f>E25+E28</f>
        <v>30558.489999999998</v>
      </c>
      <c r="F24" s="43">
        <f t="shared" si="0"/>
        <v>104.28475923738682</v>
      </c>
      <c r="G24" s="43">
        <f t="shared" si="1"/>
        <v>110.00968392252861</v>
      </c>
    </row>
    <row r="25" spans="1:7" ht="25.5" customHeight="1" x14ac:dyDescent="0.25">
      <c r="A25" s="45" t="s">
        <v>59</v>
      </c>
      <c r="B25" s="46" t="s">
        <v>60</v>
      </c>
      <c r="C25" s="47">
        <f>C26+C27</f>
        <v>20967.599999999999</v>
      </c>
      <c r="D25" s="48"/>
      <c r="E25" s="47">
        <f>E26+E27</f>
        <v>21084.55</v>
      </c>
      <c r="F25" s="43">
        <f t="shared" si="0"/>
        <v>100.55776531410368</v>
      </c>
      <c r="G25" s="43"/>
    </row>
    <row r="26" spans="1:7" ht="25.5" customHeight="1" x14ac:dyDescent="0.25">
      <c r="A26" s="45" t="s">
        <v>61</v>
      </c>
      <c r="B26" s="46" t="s">
        <v>62</v>
      </c>
      <c r="C26" s="53">
        <v>107.6</v>
      </c>
      <c r="D26" s="48"/>
      <c r="E26" s="47">
        <v>514.91</v>
      </c>
      <c r="F26" s="43">
        <f t="shared" si="0"/>
        <v>478.54089219330859</v>
      </c>
      <c r="G26" s="43"/>
    </row>
    <row r="27" spans="1:7" ht="25.5" customHeight="1" x14ac:dyDescent="0.25">
      <c r="A27" s="45" t="s">
        <v>63</v>
      </c>
      <c r="B27" s="46" t="s">
        <v>64</v>
      </c>
      <c r="C27" s="53">
        <v>20860</v>
      </c>
      <c r="D27" s="48"/>
      <c r="E27" s="47">
        <v>20569.64</v>
      </c>
      <c r="F27" s="43">
        <f t="shared" si="0"/>
        <v>98.60805369127516</v>
      </c>
      <c r="G27" s="43"/>
    </row>
    <row r="28" spans="1:7" ht="32.25" customHeight="1" x14ac:dyDescent="0.25">
      <c r="A28" s="45" t="s">
        <v>65</v>
      </c>
      <c r="B28" s="46" t="s">
        <v>66</v>
      </c>
      <c r="C28" s="47">
        <f>C29+C30</f>
        <v>8335.33</v>
      </c>
      <c r="D28" s="48"/>
      <c r="E28" s="47">
        <f>E29+E30</f>
        <v>9473.94</v>
      </c>
      <c r="F28" s="43">
        <f t="shared" si="0"/>
        <v>113.66004705272617</v>
      </c>
      <c r="G28" s="43"/>
    </row>
    <row r="29" spans="1:7" ht="25.5" customHeight="1" x14ac:dyDescent="0.25">
      <c r="A29" s="45" t="s">
        <v>67</v>
      </c>
      <c r="B29" s="46" t="s">
        <v>68</v>
      </c>
      <c r="C29" s="53">
        <v>1428.81</v>
      </c>
      <c r="D29" s="48"/>
      <c r="E29" s="47">
        <v>437.69</v>
      </c>
      <c r="F29" s="43">
        <f t="shared" si="0"/>
        <v>30.63318425822888</v>
      </c>
      <c r="G29" s="43"/>
    </row>
    <row r="30" spans="1:7" ht="25.5" customHeight="1" x14ac:dyDescent="0.25">
      <c r="A30" s="45" t="s">
        <v>69</v>
      </c>
      <c r="B30" s="46" t="s">
        <v>70</v>
      </c>
      <c r="C30" s="53">
        <v>6906.52</v>
      </c>
      <c r="D30" s="48"/>
      <c r="E30" s="47">
        <v>9036.25</v>
      </c>
      <c r="F30" s="43">
        <f t="shared" si="0"/>
        <v>130.83651390280488</v>
      </c>
      <c r="G30" s="43"/>
    </row>
    <row r="31" spans="1:7" ht="25.5" customHeight="1" x14ac:dyDescent="0.25">
      <c r="A31" s="44" t="s">
        <v>71</v>
      </c>
      <c r="B31" s="40" t="s">
        <v>72</v>
      </c>
      <c r="C31" s="42">
        <f>C32</f>
        <v>145911.54</v>
      </c>
      <c r="D31" s="42">
        <v>631683</v>
      </c>
      <c r="E31" s="42">
        <v>553345.9</v>
      </c>
      <c r="F31" s="43">
        <f t="shared" si="0"/>
        <v>379.2338152280484</v>
      </c>
      <c r="G31" s="43">
        <f t="shared" si="1"/>
        <v>87.598668952623399</v>
      </c>
    </row>
    <row r="32" spans="1:7" ht="33" customHeight="1" x14ac:dyDescent="0.25">
      <c r="A32" s="45" t="s">
        <v>73</v>
      </c>
      <c r="B32" s="46" t="s">
        <v>74</v>
      </c>
      <c r="C32" s="47">
        <f>C33+C34</f>
        <v>145911.54</v>
      </c>
      <c r="D32" s="48"/>
      <c r="E32" s="47">
        <f>E33+E34</f>
        <v>553345.9</v>
      </c>
      <c r="F32" s="43">
        <f t="shared" si="0"/>
        <v>379.2338152280484</v>
      </c>
      <c r="G32" s="43"/>
    </row>
    <row r="33" spans="1:7" ht="25.5" customHeight="1" x14ac:dyDescent="0.25">
      <c r="A33" s="45" t="s">
        <v>75</v>
      </c>
      <c r="B33" s="46" t="s">
        <v>76</v>
      </c>
      <c r="C33" s="49">
        <v>145911.54</v>
      </c>
      <c r="D33" s="48"/>
      <c r="E33" s="47">
        <v>231478.59</v>
      </c>
      <c r="F33" s="43">
        <f t="shared" si="0"/>
        <v>158.64309978497931</v>
      </c>
      <c r="G33" s="43"/>
    </row>
    <row r="34" spans="1:7" ht="33" customHeight="1" x14ac:dyDescent="0.25">
      <c r="A34" s="45" t="s">
        <v>77</v>
      </c>
      <c r="B34" s="46" t="s">
        <v>78</v>
      </c>
      <c r="C34" s="55">
        <v>0</v>
      </c>
      <c r="D34" s="48"/>
      <c r="E34" s="47">
        <v>321867.31</v>
      </c>
      <c r="F34" s="43"/>
      <c r="G34" s="43"/>
    </row>
    <row r="35" spans="1:7" ht="25.5" customHeight="1" x14ac:dyDescent="0.25">
      <c r="A35" s="44" t="s">
        <v>79</v>
      </c>
      <c r="B35" s="40" t="s">
        <v>80</v>
      </c>
      <c r="C35" s="42">
        <f>C36</f>
        <v>192.6</v>
      </c>
      <c r="D35" s="54">
        <v>193</v>
      </c>
      <c r="E35" s="42">
        <v>192.6</v>
      </c>
      <c r="F35" s="43">
        <f t="shared" si="0"/>
        <v>100</v>
      </c>
      <c r="G35" s="43">
        <f t="shared" si="1"/>
        <v>99.792746113989637</v>
      </c>
    </row>
    <row r="36" spans="1:7" ht="25.5" customHeight="1" x14ac:dyDescent="0.25">
      <c r="A36" s="44" t="s">
        <v>81</v>
      </c>
      <c r="B36" s="40" t="s">
        <v>82</v>
      </c>
      <c r="C36" s="42">
        <f>C37</f>
        <v>192.6</v>
      </c>
      <c r="D36" s="54">
        <v>193</v>
      </c>
      <c r="E36" s="42">
        <v>192.6</v>
      </c>
      <c r="F36" s="43">
        <f t="shared" si="0"/>
        <v>100</v>
      </c>
      <c r="G36" s="43">
        <f t="shared" si="1"/>
        <v>99.792746113989637</v>
      </c>
    </row>
    <row r="37" spans="1:7" ht="25.5" customHeight="1" x14ac:dyDescent="0.25">
      <c r="A37" s="45" t="s">
        <v>83</v>
      </c>
      <c r="B37" s="46" t="s">
        <v>84</v>
      </c>
      <c r="C37" s="47">
        <f>C38</f>
        <v>192.6</v>
      </c>
      <c r="D37" s="48"/>
      <c r="E37" s="47">
        <v>192.6</v>
      </c>
      <c r="F37" s="43">
        <f t="shared" si="0"/>
        <v>100</v>
      </c>
      <c r="G37" s="43"/>
    </row>
    <row r="38" spans="1:7" ht="25.5" customHeight="1" x14ac:dyDescent="0.25">
      <c r="A38" s="45" t="s">
        <v>85</v>
      </c>
      <c r="B38" s="46" t="s">
        <v>86</v>
      </c>
      <c r="C38" s="49">
        <v>192.6</v>
      </c>
      <c r="D38" s="48"/>
      <c r="E38" s="47">
        <v>192.6</v>
      </c>
      <c r="F38" s="43">
        <f t="shared" si="0"/>
        <v>100</v>
      </c>
      <c r="G38" s="43"/>
    </row>
    <row r="39" spans="1:7" ht="31.5" customHeight="1" x14ac:dyDescent="0.25">
      <c r="A39" s="238" t="s">
        <v>4</v>
      </c>
      <c r="B39" s="238"/>
      <c r="C39" s="36" t="s">
        <v>28</v>
      </c>
      <c r="D39" s="36" t="s">
        <v>6</v>
      </c>
      <c r="E39" s="36" t="s">
        <v>29</v>
      </c>
      <c r="F39" s="37" t="s">
        <v>8</v>
      </c>
      <c r="G39" s="37" t="s">
        <v>9</v>
      </c>
    </row>
    <row r="40" spans="1:7" ht="9.75" customHeight="1" x14ac:dyDescent="0.25">
      <c r="A40" s="235">
        <v>1</v>
      </c>
      <c r="B40" s="235"/>
      <c r="C40" s="56">
        <v>2</v>
      </c>
      <c r="D40" s="38">
        <v>3</v>
      </c>
      <c r="E40" s="38">
        <v>4</v>
      </c>
      <c r="F40" s="38">
        <v>5</v>
      </c>
      <c r="G40" s="38">
        <v>6</v>
      </c>
    </row>
    <row r="41" spans="1:7" ht="25.5" customHeight="1" x14ac:dyDescent="0.25">
      <c r="A41" s="39"/>
      <c r="B41" s="40" t="s">
        <v>87</v>
      </c>
      <c r="C41" s="42">
        <f>C42+C97</f>
        <v>2610907.7299999995</v>
      </c>
      <c r="D41" s="42">
        <v>3619749</v>
      </c>
      <c r="E41" s="42">
        <v>3476211.3</v>
      </c>
      <c r="F41" s="43">
        <f>E41/C41*100</f>
        <v>133.14186710075734</v>
      </c>
      <c r="G41" s="43">
        <f>E41/D41*100</f>
        <v>96.034595216408647</v>
      </c>
    </row>
    <row r="42" spans="1:7" ht="25.5" customHeight="1" x14ac:dyDescent="0.25">
      <c r="A42" s="44" t="s">
        <v>88</v>
      </c>
      <c r="B42" s="40" t="s">
        <v>89</v>
      </c>
      <c r="C42" s="42">
        <f>C43+C52+C80+C84+C87+C91</f>
        <v>2470346.9399999995</v>
      </c>
      <c r="D42" s="42">
        <v>3180478</v>
      </c>
      <c r="E42" s="42">
        <v>3118633.65</v>
      </c>
      <c r="F42" s="43">
        <f t="shared" ref="F42:F105" si="2">E42/C42*100</f>
        <v>126.24273941052184</v>
      </c>
      <c r="G42" s="43">
        <f t="shared" ref="G42:G98" si="3">E42/D42*100</f>
        <v>98.055501405763536</v>
      </c>
    </row>
    <row r="43" spans="1:7" ht="25.5" customHeight="1" x14ac:dyDescent="0.25">
      <c r="A43" s="44" t="s">
        <v>90</v>
      </c>
      <c r="B43" s="40" t="s">
        <v>91</v>
      </c>
      <c r="C43" s="42">
        <f>C44+C48+C50</f>
        <v>2040180.8199999998</v>
      </c>
      <c r="D43" s="42">
        <v>2460387</v>
      </c>
      <c r="E43" s="42">
        <v>2442031.27</v>
      </c>
      <c r="F43" s="43">
        <f t="shared" si="2"/>
        <v>119.69680559980954</v>
      </c>
      <c r="G43" s="43">
        <f t="shared" si="3"/>
        <v>99.253949480305337</v>
      </c>
    </row>
    <row r="44" spans="1:7" ht="25.5" customHeight="1" x14ac:dyDescent="0.25">
      <c r="A44" s="45" t="s">
        <v>92</v>
      </c>
      <c r="B44" s="46" t="s">
        <v>93</v>
      </c>
      <c r="C44" s="47">
        <f>C45+C46+C47</f>
        <v>1673722.21</v>
      </c>
      <c r="D44" s="57"/>
      <c r="E44" s="47">
        <v>2016079.06</v>
      </c>
      <c r="F44" s="43">
        <f t="shared" si="2"/>
        <v>120.45481908255253</v>
      </c>
      <c r="G44" s="43"/>
    </row>
    <row r="45" spans="1:7" ht="25.5" customHeight="1" x14ac:dyDescent="0.25">
      <c r="A45" s="45" t="s">
        <v>94</v>
      </c>
      <c r="B45" s="46" t="s">
        <v>95</v>
      </c>
      <c r="C45" s="53">
        <v>1647228.17</v>
      </c>
      <c r="D45" s="57"/>
      <c r="E45" s="47">
        <v>1978651.38</v>
      </c>
      <c r="F45" s="43">
        <f t="shared" si="2"/>
        <v>120.12005477055435</v>
      </c>
      <c r="G45" s="43"/>
    </row>
    <row r="46" spans="1:7" ht="25.5" customHeight="1" x14ac:dyDescent="0.25">
      <c r="A46" s="45" t="s">
        <v>96</v>
      </c>
      <c r="B46" s="46" t="s">
        <v>97</v>
      </c>
      <c r="C46" s="53">
        <v>18975.21</v>
      </c>
      <c r="D46" s="57"/>
      <c r="E46" s="47">
        <v>25851</v>
      </c>
      <c r="F46" s="43">
        <f t="shared" si="2"/>
        <v>136.23564640391334</v>
      </c>
      <c r="G46" s="43"/>
    </row>
    <row r="47" spans="1:7" ht="25.5" customHeight="1" x14ac:dyDescent="0.25">
      <c r="A47" s="45" t="s">
        <v>98</v>
      </c>
      <c r="B47" s="46" t="s">
        <v>99</v>
      </c>
      <c r="C47" s="53">
        <v>7518.83</v>
      </c>
      <c r="D47" s="57"/>
      <c r="E47" s="47">
        <v>11576.68</v>
      </c>
      <c r="F47" s="43">
        <f t="shared" si="2"/>
        <v>153.96916807535214</v>
      </c>
      <c r="G47" s="43"/>
    </row>
    <row r="48" spans="1:7" ht="25.5" customHeight="1" x14ac:dyDescent="0.25">
      <c r="A48" s="45" t="s">
        <v>100</v>
      </c>
      <c r="B48" s="46" t="s">
        <v>101</v>
      </c>
      <c r="C48" s="47">
        <f>C49</f>
        <v>104479.99</v>
      </c>
      <c r="D48" s="57"/>
      <c r="E48" s="47">
        <v>105901.75</v>
      </c>
      <c r="F48" s="43">
        <f t="shared" si="2"/>
        <v>101.36079645490011</v>
      </c>
      <c r="G48" s="43"/>
    </row>
    <row r="49" spans="1:7" ht="25.5" customHeight="1" x14ac:dyDescent="0.25">
      <c r="A49" s="45" t="s">
        <v>102</v>
      </c>
      <c r="B49" s="46" t="s">
        <v>101</v>
      </c>
      <c r="C49" s="53">
        <v>104479.99</v>
      </c>
      <c r="D49" s="57"/>
      <c r="E49" s="47">
        <v>105901.75</v>
      </c>
      <c r="F49" s="43">
        <f t="shared" si="2"/>
        <v>101.36079645490011</v>
      </c>
      <c r="G49" s="43"/>
    </row>
    <row r="50" spans="1:7" ht="25.5" customHeight="1" x14ac:dyDescent="0.25">
      <c r="A50" s="45" t="s">
        <v>103</v>
      </c>
      <c r="B50" s="46" t="s">
        <v>104</v>
      </c>
      <c r="C50" s="47">
        <f>C51</f>
        <v>261978.62</v>
      </c>
      <c r="D50" s="57"/>
      <c r="E50" s="47">
        <v>320050.46000000002</v>
      </c>
      <c r="F50" s="43">
        <f t="shared" si="2"/>
        <v>122.16663329244197</v>
      </c>
      <c r="G50" s="43"/>
    </row>
    <row r="51" spans="1:7" ht="25.5" customHeight="1" x14ac:dyDescent="0.25">
      <c r="A51" s="45" t="s">
        <v>105</v>
      </c>
      <c r="B51" s="46" t="s">
        <v>106</v>
      </c>
      <c r="C51" s="53">
        <v>261978.62</v>
      </c>
      <c r="D51" s="57"/>
      <c r="E51" s="47">
        <v>320050.46000000002</v>
      </c>
      <c r="F51" s="43">
        <f t="shared" si="2"/>
        <v>122.16663329244197</v>
      </c>
      <c r="G51" s="43"/>
    </row>
    <row r="52" spans="1:7" ht="25.5" customHeight="1" x14ac:dyDescent="0.25">
      <c r="A52" s="44" t="s">
        <v>107</v>
      </c>
      <c r="B52" s="40" t="s">
        <v>108</v>
      </c>
      <c r="C52" s="42">
        <f>C53+C58+C65+C75</f>
        <v>407758.14999999991</v>
      </c>
      <c r="D52" s="42">
        <v>559485</v>
      </c>
      <c r="E52" s="42">
        <v>513137.77</v>
      </c>
      <c r="F52" s="43">
        <f t="shared" si="2"/>
        <v>125.84365757005718</v>
      </c>
      <c r="G52" s="43">
        <f t="shared" si="3"/>
        <v>91.716090690545769</v>
      </c>
    </row>
    <row r="53" spans="1:7" ht="25.5" customHeight="1" x14ac:dyDescent="0.25">
      <c r="A53" s="45" t="s">
        <v>109</v>
      </c>
      <c r="B53" s="46" t="s">
        <v>110</v>
      </c>
      <c r="C53" s="47">
        <f>C54+C55+C56+C57</f>
        <v>74885.06</v>
      </c>
      <c r="D53" s="57"/>
      <c r="E53" s="47">
        <v>79928.039999999994</v>
      </c>
      <c r="F53" s="43">
        <f t="shared" si="2"/>
        <v>106.73429386315507</v>
      </c>
      <c r="G53" s="43"/>
    </row>
    <row r="54" spans="1:7" ht="25.5" customHeight="1" x14ac:dyDescent="0.25">
      <c r="A54" s="45" t="s">
        <v>111</v>
      </c>
      <c r="B54" s="46" t="s">
        <v>112</v>
      </c>
      <c r="C54" s="53">
        <v>9299.24</v>
      </c>
      <c r="D54" s="57"/>
      <c r="E54" s="47">
        <v>9234.01</v>
      </c>
      <c r="F54" s="43">
        <f t="shared" si="2"/>
        <v>99.298544827319219</v>
      </c>
      <c r="G54" s="43"/>
    </row>
    <row r="55" spans="1:7" ht="25.5" customHeight="1" x14ac:dyDescent="0.25">
      <c r="A55" s="45" t="s">
        <v>113</v>
      </c>
      <c r="B55" s="46" t="s">
        <v>114</v>
      </c>
      <c r="C55" s="53">
        <v>62949.62</v>
      </c>
      <c r="D55" s="57"/>
      <c r="E55" s="47">
        <v>68616.7</v>
      </c>
      <c r="F55" s="43">
        <f t="shared" si="2"/>
        <v>109.00256427282642</v>
      </c>
      <c r="G55" s="43"/>
    </row>
    <row r="56" spans="1:7" ht="25.5" customHeight="1" x14ac:dyDescent="0.25">
      <c r="A56" s="45" t="s">
        <v>115</v>
      </c>
      <c r="B56" s="46" t="s">
        <v>116</v>
      </c>
      <c r="C56" s="53">
        <v>1153.2</v>
      </c>
      <c r="D56" s="57"/>
      <c r="E56" s="47">
        <v>608.83000000000004</v>
      </c>
      <c r="F56" s="43">
        <f t="shared" si="2"/>
        <v>52.794831772459247</v>
      </c>
      <c r="G56" s="43"/>
    </row>
    <row r="57" spans="1:7" ht="25.5" customHeight="1" x14ac:dyDescent="0.25">
      <c r="A57" s="45" t="s">
        <v>117</v>
      </c>
      <c r="B57" s="46" t="s">
        <v>118</v>
      </c>
      <c r="C57" s="53">
        <v>1483</v>
      </c>
      <c r="D57" s="57"/>
      <c r="E57" s="47">
        <v>1468.5</v>
      </c>
      <c r="F57" s="43">
        <f t="shared" si="2"/>
        <v>99.022252191503711</v>
      </c>
      <c r="G57" s="43"/>
    </row>
    <row r="58" spans="1:7" ht="25.5" customHeight="1" x14ac:dyDescent="0.25">
      <c r="A58" s="45" t="s">
        <v>119</v>
      </c>
      <c r="B58" s="46" t="s">
        <v>120</v>
      </c>
      <c r="C58" s="47">
        <f>C59+C60+C61+C62+C63+C64</f>
        <v>235736.50999999998</v>
      </c>
      <c r="D58" s="57"/>
      <c r="E58" s="47">
        <v>253494.32</v>
      </c>
      <c r="F58" s="43">
        <f t="shared" si="2"/>
        <v>107.53290612472375</v>
      </c>
      <c r="G58" s="43"/>
    </row>
    <row r="59" spans="1:7" ht="25.5" customHeight="1" x14ac:dyDescent="0.25">
      <c r="A59" s="45" t="s">
        <v>121</v>
      </c>
      <c r="B59" s="46" t="s">
        <v>122</v>
      </c>
      <c r="C59" s="53">
        <v>25625.74</v>
      </c>
      <c r="D59" s="57"/>
      <c r="E59" s="47">
        <v>28292.92</v>
      </c>
      <c r="F59" s="43">
        <f t="shared" si="2"/>
        <v>110.40820674837096</v>
      </c>
      <c r="G59" s="43"/>
    </row>
    <row r="60" spans="1:7" ht="25.5" customHeight="1" x14ac:dyDescent="0.25">
      <c r="A60" s="45" t="s">
        <v>123</v>
      </c>
      <c r="B60" s="46" t="s">
        <v>124</v>
      </c>
      <c r="C60" s="53">
        <v>152026.07</v>
      </c>
      <c r="D60" s="57"/>
      <c r="E60" s="47">
        <v>163341.51</v>
      </c>
      <c r="F60" s="43">
        <f t="shared" si="2"/>
        <v>107.44309183286789</v>
      </c>
      <c r="G60" s="43"/>
    </row>
    <row r="61" spans="1:7" ht="25.5" customHeight="1" x14ac:dyDescent="0.25">
      <c r="A61" s="45" t="s">
        <v>125</v>
      </c>
      <c r="B61" s="46" t="s">
        <v>126</v>
      </c>
      <c r="C61" s="53">
        <v>48507.47</v>
      </c>
      <c r="D61" s="57"/>
      <c r="E61" s="47">
        <v>46457.03</v>
      </c>
      <c r="F61" s="43">
        <f t="shared" si="2"/>
        <v>95.772939714233701</v>
      </c>
      <c r="G61" s="43"/>
    </row>
    <row r="62" spans="1:7" ht="25.5" customHeight="1" x14ac:dyDescent="0.25">
      <c r="A62" s="45" t="s">
        <v>127</v>
      </c>
      <c r="B62" s="46" t="s">
        <v>128</v>
      </c>
      <c r="C62" s="53">
        <v>3762.15</v>
      </c>
      <c r="D62" s="57"/>
      <c r="E62" s="47">
        <v>4732.67</v>
      </c>
      <c r="F62" s="43">
        <f t="shared" si="2"/>
        <v>125.79695121140837</v>
      </c>
      <c r="G62" s="43"/>
    </row>
    <row r="63" spans="1:7" ht="25.5" customHeight="1" x14ac:dyDescent="0.25">
      <c r="A63" s="45" t="s">
        <v>129</v>
      </c>
      <c r="B63" s="46" t="s">
        <v>130</v>
      </c>
      <c r="C63" s="53">
        <v>4408.58</v>
      </c>
      <c r="D63" s="57"/>
      <c r="E63" s="47">
        <v>9266.23</v>
      </c>
      <c r="F63" s="43">
        <f t="shared" si="2"/>
        <v>210.18627313103084</v>
      </c>
      <c r="G63" s="43"/>
    </row>
    <row r="64" spans="1:7" ht="25.5" customHeight="1" x14ac:dyDescent="0.25">
      <c r="A64" s="45" t="s">
        <v>131</v>
      </c>
      <c r="B64" s="46" t="s">
        <v>132</v>
      </c>
      <c r="C64" s="53">
        <v>1406.5</v>
      </c>
      <c r="D64" s="57"/>
      <c r="E64" s="47">
        <v>1403.96</v>
      </c>
      <c r="F64" s="43">
        <f t="shared" si="2"/>
        <v>99.819409882687523</v>
      </c>
      <c r="G64" s="43"/>
    </row>
    <row r="65" spans="1:7" ht="25.5" customHeight="1" x14ac:dyDescent="0.25">
      <c r="A65" s="45" t="s">
        <v>133</v>
      </c>
      <c r="B65" s="46" t="s">
        <v>134</v>
      </c>
      <c r="C65" s="47">
        <f>C66+C67+C68+C69+C70+C71+C72+C73+C74</f>
        <v>65147.92</v>
      </c>
      <c r="D65" s="57"/>
      <c r="E65" s="47">
        <v>149147.71</v>
      </c>
      <c r="F65" s="43">
        <f t="shared" si="2"/>
        <v>228.93702515751846</v>
      </c>
      <c r="G65" s="43"/>
    </row>
    <row r="66" spans="1:7" ht="25.5" customHeight="1" x14ac:dyDescent="0.25">
      <c r="A66" s="45" t="s">
        <v>135</v>
      </c>
      <c r="B66" s="46" t="s">
        <v>136</v>
      </c>
      <c r="C66" s="53">
        <v>2992.95</v>
      </c>
      <c r="D66" s="57"/>
      <c r="E66" s="47">
        <v>3244.69</v>
      </c>
      <c r="F66" s="43">
        <f t="shared" si="2"/>
        <v>108.41109941696321</v>
      </c>
      <c r="G66" s="43"/>
    </row>
    <row r="67" spans="1:7" ht="25.5" customHeight="1" x14ac:dyDescent="0.25">
      <c r="A67" s="45" t="s">
        <v>137</v>
      </c>
      <c r="B67" s="46" t="s">
        <v>138</v>
      </c>
      <c r="C67" s="53">
        <v>13538.48</v>
      </c>
      <c r="D67" s="57"/>
      <c r="E67" s="47">
        <v>35290.47</v>
      </c>
      <c r="F67" s="43">
        <f t="shared" si="2"/>
        <v>260.66788886196974</v>
      </c>
      <c r="G67" s="43"/>
    </row>
    <row r="68" spans="1:7" ht="25.5" customHeight="1" x14ac:dyDescent="0.25">
      <c r="A68" s="45" t="s">
        <v>139</v>
      </c>
      <c r="B68" s="46" t="s">
        <v>140</v>
      </c>
      <c r="C68" s="53">
        <v>512.48</v>
      </c>
      <c r="D68" s="57"/>
      <c r="E68" s="47">
        <v>817.6</v>
      </c>
      <c r="F68" s="43">
        <f t="shared" si="2"/>
        <v>159.53793318763658</v>
      </c>
      <c r="G68" s="43"/>
    </row>
    <row r="69" spans="1:7" ht="25.5" customHeight="1" x14ac:dyDescent="0.25">
      <c r="A69" s="45" t="s">
        <v>141</v>
      </c>
      <c r="B69" s="46" t="s">
        <v>142</v>
      </c>
      <c r="C69" s="53">
        <v>8367.9</v>
      </c>
      <c r="D69" s="57"/>
      <c r="E69" s="47">
        <v>8929.7900000000009</v>
      </c>
      <c r="F69" s="43">
        <f t="shared" si="2"/>
        <v>106.714826898027</v>
      </c>
      <c r="G69" s="43"/>
    </row>
    <row r="70" spans="1:7" ht="25.5" customHeight="1" x14ac:dyDescent="0.25">
      <c r="A70" s="45" t="s">
        <v>143</v>
      </c>
      <c r="B70" s="46" t="s">
        <v>144</v>
      </c>
      <c r="C70" s="53">
        <v>0</v>
      </c>
      <c r="D70" s="57"/>
      <c r="E70" s="47">
        <v>270</v>
      </c>
      <c r="F70" s="43"/>
      <c r="G70" s="43"/>
    </row>
    <row r="71" spans="1:7" ht="25.5" customHeight="1" x14ac:dyDescent="0.25">
      <c r="A71" s="45" t="s">
        <v>145</v>
      </c>
      <c r="B71" s="46" t="s">
        <v>146</v>
      </c>
      <c r="C71" s="53">
        <v>5512.27</v>
      </c>
      <c r="D71" s="57"/>
      <c r="E71" s="47">
        <v>6813.57</v>
      </c>
      <c r="F71" s="43">
        <f t="shared" si="2"/>
        <v>123.60733418355775</v>
      </c>
      <c r="G71" s="43"/>
    </row>
    <row r="72" spans="1:7" ht="25.5" customHeight="1" x14ac:dyDescent="0.25">
      <c r="A72" s="45" t="s">
        <v>147</v>
      </c>
      <c r="B72" s="46" t="s">
        <v>148</v>
      </c>
      <c r="C72" s="53">
        <v>16505.150000000001</v>
      </c>
      <c r="D72" s="57"/>
      <c r="E72" s="47">
        <v>79001.61</v>
      </c>
      <c r="F72" s="43">
        <f t="shared" si="2"/>
        <v>478.64824009475831</v>
      </c>
      <c r="G72" s="43"/>
    </row>
    <row r="73" spans="1:7" ht="25.5" customHeight="1" x14ac:dyDescent="0.25">
      <c r="A73" s="45" t="s">
        <v>149</v>
      </c>
      <c r="B73" s="46" t="s">
        <v>150</v>
      </c>
      <c r="C73" s="53">
        <v>1380.54</v>
      </c>
      <c r="D73" s="57"/>
      <c r="E73" s="47">
        <v>2990.67</v>
      </c>
      <c r="F73" s="43">
        <f t="shared" si="2"/>
        <v>216.63044895475684</v>
      </c>
      <c r="G73" s="43"/>
    </row>
    <row r="74" spans="1:7" ht="25.5" customHeight="1" x14ac:dyDescent="0.25">
      <c r="A74" s="45" t="s">
        <v>151</v>
      </c>
      <c r="B74" s="46" t="s">
        <v>152</v>
      </c>
      <c r="C74" s="53">
        <v>16338.15</v>
      </c>
      <c r="D74" s="57"/>
      <c r="E74" s="47">
        <v>11789.31</v>
      </c>
      <c r="F74" s="43">
        <f t="shared" si="2"/>
        <v>72.158169682614002</v>
      </c>
      <c r="G74" s="43"/>
    </row>
    <row r="75" spans="1:7" ht="25.5" customHeight="1" x14ac:dyDescent="0.25">
      <c r="A75" s="45" t="s">
        <v>153</v>
      </c>
      <c r="B75" s="46" t="s">
        <v>154</v>
      </c>
      <c r="C75" s="47">
        <f>C76+C77+C78+C79</f>
        <v>31988.66</v>
      </c>
      <c r="D75" s="57"/>
      <c r="E75" s="47">
        <v>30567.7</v>
      </c>
      <c r="F75" s="43">
        <f t="shared" si="2"/>
        <v>95.557925839969542</v>
      </c>
      <c r="G75" s="43"/>
    </row>
    <row r="76" spans="1:7" ht="25.5" customHeight="1" x14ac:dyDescent="0.25">
      <c r="A76" s="45" t="s">
        <v>155</v>
      </c>
      <c r="B76" s="46" t="s">
        <v>156</v>
      </c>
      <c r="C76" s="53">
        <v>240.04</v>
      </c>
      <c r="D76" s="57"/>
      <c r="E76" s="47">
        <v>120.03</v>
      </c>
      <c r="F76" s="43">
        <f t="shared" si="2"/>
        <v>50.004165972337944</v>
      </c>
      <c r="G76" s="43"/>
    </row>
    <row r="77" spans="1:7" ht="25.5" customHeight="1" x14ac:dyDescent="0.25">
      <c r="A77" s="45" t="s">
        <v>157</v>
      </c>
      <c r="B77" s="46" t="s">
        <v>158</v>
      </c>
      <c r="C77" s="53">
        <v>163.09</v>
      </c>
      <c r="D77" s="57"/>
      <c r="E77" s="47">
        <v>195</v>
      </c>
      <c r="F77" s="43">
        <f t="shared" si="2"/>
        <v>119.56588386780305</v>
      </c>
      <c r="G77" s="43"/>
    </row>
    <row r="78" spans="1:7" ht="25.5" customHeight="1" x14ac:dyDescent="0.25">
      <c r="A78" s="45" t="s">
        <v>159</v>
      </c>
      <c r="B78" s="46" t="s">
        <v>160</v>
      </c>
      <c r="C78" s="53">
        <v>5444.07</v>
      </c>
      <c r="D78" s="57"/>
      <c r="E78" s="47">
        <v>5894.09</v>
      </c>
      <c r="F78" s="43">
        <f t="shared" si="2"/>
        <v>108.26624198439771</v>
      </c>
      <c r="G78" s="43"/>
    </row>
    <row r="79" spans="1:7" ht="25.5" customHeight="1" x14ac:dyDescent="0.25">
      <c r="A79" s="45" t="s">
        <v>161</v>
      </c>
      <c r="B79" s="46" t="s">
        <v>154</v>
      </c>
      <c r="C79" s="53">
        <v>26141.46</v>
      </c>
      <c r="D79" s="57"/>
      <c r="E79" s="47">
        <v>24358.58</v>
      </c>
      <c r="F79" s="43">
        <f t="shared" si="2"/>
        <v>93.179875951840501</v>
      </c>
      <c r="G79" s="43"/>
    </row>
    <row r="80" spans="1:7" ht="25.5" customHeight="1" x14ac:dyDescent="0.25">
      <c r="A80" s="44" t="s">
        <v>162</v>
      </c>
      <c r="B80" s="40" t="s">
        <v>163</v>
      </c>
      <c r="C80" s="42">
        <f>C81</f>
        <v>1515.46</v>
      </c>
      <c r="D80" s="42">
        <v>784</v>
      </c>
      <c r="E80" s="42">
        <v>768.74</v>
      </c>
      <c r="F80" s="43">
        <f t="shared" si="2"/>
        <v>50.726512082140076</v>
      </c>
      <c r="G80" s="43">
        <f t="shared" si="3"/>
        <v>98.053571428571431</v>
      </c>
    </row>
    <row r="81" spans="1:7" ht="25.5" customHeight="1" x14ac:dyDescent="0.25">
      <c r="A81" s="45" t="s">
        <v>164</v>
      </c>
      <c r="B81" s="46" t="s">
        <v>165</v>
      </c>
      <c r="C81" s="47">
        <f>C82+C83</f>
        <v>1515.46</v>
      </c>
      <c r="D81" s="57"/>
      <c r="E81" s="47">
        <v>768.74</v>
      </c>
      <c r="F81" s="43">
        <f t="shared" si="2"/>
        <v>50.726512082140076</v>
      </c>
      <c r="G81" s="43"/>
    </row>
    <row r="82" spans="1:7" ht="25.5" customHeight="1" x14ac:dyDescent="0.25">
      <c r="A82" s="45" t="s">
        <v>166</v>
      </c>
      <c r="B82" s="46" t="s">
        <v>167</v>
      </c>
      <c r="C82" s="53">
        <v>1511.52</v>
      </c>
      <c r="D82" s="57"/>
      <c r="E82" s="47">
        <v>765.94</v>
      </c>
      <c r="F82" s="43">
        <f t="shared" si="2"/>
        <v>50.673494230972807</v>
      </c>
      <c r="G82" s="43"/>
    </row>
    <row r="83" spans="1:7" ht="26.25" customHeight="1" x14ac:dyDescent="0.25">
      <c r="A83" s="45" t="s">
        <v>168</v>
      </c>
      <c r="B83" s="46" t="s">
        <v>169</v>
      </c>
      <c r="C83" s="53">
        <v>3.94</v>
      </c>
      <c r="D83" s="57"/>
      <c r="E83" s="47">
        <v>2.8</v>
      </c>
      <c r="F83" s="43">
        <f t="shared" si="2"/>
        <v>71.065989847715727</v>
      </c>
      <c r="G83" s="43"/>
    </row>
    <row r="84" spans="1:7" ht="25.5" customHeight="1" x14ac:dyDescent="0.25">
      <c r="A84" s="44" t="s">
        <v>170</v>
      </c>
      <c r="B84" s="40" t="s">
        <v>171</v>
      </c>
      <c r="C84" s="42">
        <f>C85</f>
        <v>0</v>
      </c>
      <c r="D84" s="42">
        <v>139993</v>
      </c>
      <c r="E84" s="42">
        <v>139992.57</v>
      </c>
      <c r="F84" s="43"/>
      <c r="G84" s="43">
        <f t="shared" si="3"/>
        <v>99.999692841784949</v>
      </c>
    </row>
    <row r="85" spans="1:7" ht="25.5" customHeight="1" x14ac:dyDescent="0.25">
      <c r="A85" s="45" t="s">
        <v>172</v>
      </c>
      <c r="B85" s="46" t="s">
        <v>173</v>
      </c>
      <c r="C85" s="47">
        <f>C86</f>
        <v>0</v>
      </c>
      <c r="D85" s="57"/>
      <c r="E85" s="47">
        <v>139992.57</v>
      </c>
      <c r="F85" s="43"/>
      <c r="G85" s="43"/>
    </row>
    <row r="86" spans="1:7" s="28" customFormat="1" ht="32.25" customHeight="1" x14ac:dyDescent="0.25">
      <c r="A86" s="58" t="s">
        <v>174</v>
      </c>
      <c r="B86" s="59" t="s">
        <v>175</v>
      </c>
      <c r="C86" s="55">
        <v>0</v>
      </c>
      <c r="D86" s="60"/>
      <c r="E86" s="55">
        <v>139992.57</v>
      </c>
      <c r="F86" s="61"/>
      <c r="G86" s="61"/>
    </row>
    <row r="87" spans="1:7" ht="25.5" customHeight="1" x14ac:dyDescent="0.25">
      <c r="A87" s="44" t="s">
        <v>176</v>
      </c>
      <c r="B87" s="40" t="s">
        <v>177</v>
      </c>
      <c r="C87" s="42">
        <f>C88</f>
        <v>15595.61</v>
      </c>
      <c r="D87" s="42">
        <v>15510</v>
      </c>
      <c r="E87" s="42">
        <v>15072.49</v>
      </c>
      <c r="F87" s="43">
        <f t="shared" si="2"/>
        <v>96.645722738642476</v>
      </c>
      <c r="G87" s="43">
        <f t="shared" si="3"/>
        <v>97.179174725983231</v>
      </c>
    </row>
    <row r="88" spans="1:7" ht="25.5" customHeight="1" x14ac:dyDescent="0.25">
      <c r="A88" s="45" t="s">
        <v>178</v>
      </c>
      <c r="B88" s="46" t="s">
        <v>179</v>
      </c>
      <c r="C88" s="47">
        <f>C89+C90</f>
        <v>15595.61</v>
      </c>
      <c r="D88" s="57"/>
      <c r="E88" s="47">
        <v>15072.49</v>
      </c>
      <c r="F88" s="43">
        <f t="shared" si="2"/>
        <v>96.645722738642476</v>
      </c>
      <c r="G88" s="43"/>
    </row>
    <row r="89" spans="1:7" ht="25.5" customHeight="1" x14ac:dyDescent="0.25">
      <c r="A89" s="45" t="s">
        <v>180</v>
      </c>
      <c r="B89" s="46" t="s">
        <v>181</v>
      </c>
      <c r="C89" s="53">
        <v>5432.49</v>
      </c>
      <c r="D89" s="57"/>
      <c r="E89" s="47">
        <v>5370.07</v>
      </c>
      <c r="F89" s="43">
        <f t="shared" si="2"/>
        <v>98.850987300482828</v>
      </c>
      <c r="G89" s="43"/>
    </row>
    <row r="90" spans="1:7" ht="25.5" customHeight="1" x14ac:dyDescent="0.25">
      <c r="A90" s="45" t="s">
        <v>182</v>
      </c>
      <c r="B90" s="46" t="s">
        <v>183</v>
      </c>
      <c r="C90" s="53">
        <v>10163.120000000001</v>
      </c>
      <c r="D90" s="57"/>
      <c r="E90" s="47">
        <v>9702.42</v>
      </c>
      <c r="F90" s="43">
        <f t="shared" si="2"/>
        <v>95.466943222160111</v>
      </c>
      <c r="G90" s="43"/>
    </row>
    <row r="91" spans="1:7" ht="25.5" customHeight="1" x14ac:dyDescent="0.25">
      <c r="A91" s="44" t="s">
        <v>184</v>
      </c>
      <c r="B91" s="40" t="s">
        <v>185</v>
      </c>
      <c r="C91" s="42">
        <f>C92+C95</f>
        <v>5296.9000000000005</v>
      </c>
      <c r="D91" s="42">
        <v>4319</v>
      </c>
      <c r="E91" s="42">
        <v>7630.81</v>
      </c>
      <c r="F91" s="43">
        <f t="shared" si="2"/>
        <v>144.06180973777114</v>
      </c>
      <c r="G91" s="43">
        <f t="shared" si="3"/>
        <v>176.68001852280622</v>
      </c>
    </row>
    <row r="92" spans="1:7" ht="25.5" customHeight="1" x14ac:dyDescent="0.25">
      <c r="A92" s="45" t="s">
        <v>186</v>
      </c>
      <c r="B92" s="46" t="s">
        <v>68</v>
      </c>
      <c r="C92" s="47">
        <f>C93+C94</f>
        <v>5296.9000000000005</v>
      </c>
      <c r="D92" s="57"/>
      <c r="E92" s="47">
        <v>3033.16</v>
      </c>
      <c r="F92" s="43">
        <f t="shared" si="2"/>
        <v>57.262927372614158</v>
      </c>
      <c r="G92" s="43"/>
    </row>
    <row r="93" spans="1:7" ht="25.5" customHeight="1" x14ac:dyDescent="0.25">
      <c r="A93" s="45" t="s">
        <v>187</v>
      </c>
      <c r="B93" s="46" t="s">
        <v>188</v>
      </c>
      <c r="C93" s="53">
        <v>4170.97</v>
      </c>
      <c r="D93" s="57"/>
      <c r="E93" s="47">
        <v>2063.6</v>
      </c>
      <c r="F93" s="43">
        <f t="shared" si="2"/>
        <v>49.475301908189216</v>
      </c>
      <c r="G93" s="43"/>
    </row>
    <row r="94" spans="1:7" ht="25.5" customHeight="1" x14ac:dyDescent="0.25">
      <c r="A94" s="45" t="s">
        <v>189</v>
      </c>
      <c r="B94" s="46" t="s">
        <v>190</v>
      </c>
      <c r="C94" s="53">
        <v>1125.93</v>
      </c>
      <c r="D94" s="57"/>
      <c r="E94" s="47">
        <v>969.56</v>
      </c>
      <c r="F94" s="43">
        <f t="shared" si="2"/>
        <v>86.11192525290204</v>
      </c>
      <c r="G94" s="43"/>
    </row>
    <row r="95" spans="1:7" ht="25.5" customHeight="1" x14ac:dyDescent="0.25">
      <c r="A95" s="45" t="s">
        <v>191</v>
      </c>
      <c r="B95" s="46" t="s">
        <v>70</v>
      </c>
      <c r="C95" s="47">
        <f>C96</f>
        <v>0</v>
      </c>
      <c r="D95" s="57"/>
      <c r="E95" s="47">
        <v>4597.6499999999996</v>
      </c>
      <c r="F95" s="43"/>
      <c r="G95" s="43"/>
    </row>
    <row r="96" spans="1:7" s="28" customFormat="1" ht="25.5" customHeight="1" x14ac:dyDescent="0.25">
      <c r="A96" s="58" t="s">
        <v>192</v>
      </c>
      <c r="B96" s="59" t="s">
        <v>193</v>
      </c>
      <c r="C96" s="55">
        <v>0</v>
      </c>
      <c r="D96" s="60"/>
      <c r="E96" s="55">
        <v>4597.6499999999996</v>
      </c>
      <c r="F96" s="61"/>
      <c r="G96" s="61"/>
    </row>
    <row r="97" spans="1:8" ht="25.5" customHeight="1" x14ac:dyDescent="0.25">
      <c r="A97" s="44" t="s">
        <v>194</v>
      </c>
      <c r="B97" s="40" t="s">
        <v>195</v>
      </c>
      <c r="C97" s="42">
        <f>C98+C106</f>
        <v>140560.78999999998</v>
      </c>
      <c r="D97" s="42">
        <v>439271</v>
      </c>
      <c r="E97" s="42">
        <v>357577.65</v>
      </c>
      <c r="F97" s="43">
        <f t="shared" si="2"/>
        <v>254.39359724714132</v>
      </c>
      <c r="G97" s="43">
        <f t="shared" si="3"/>
        <v>81.402516897313959</v>
      </c>
    </row>
    <row r="98" spans="1:8" ht="25.5" customHeight="1" x14ac:dyDescent="0.25">
      <c r="A98" s="44" t="s">
        <v>196</v>
      </c>
      <c r="B98" s="40" t="s">
        <v>197</v>
      </c>
      <c r="C98" s="42">
        <f>C99+C104</f>
        <v>33170.39</v>
      </c>
      <c r="D98" s="42">
        <v>36018</v>
      </c>
      <c r="E98" s="42">
        <v>35118.29</v>
      </c>
      <c r="F98" s="43">
        <f t="shared" si="2"/>
        <v>105.87240608265385</v>
      </c>
      <c r="G98" s="43">
        <f t="shared" si="3"/>
        <v>97.50205452829141</v>
      </c>
    </row>
    <row r="99" spans="1:8" ht="25.5" customHeight="1" x14ac:dyDescent="0.25">
      <c r="A99" s="45" t="s">
        <v>198</v>
      </c>
      <c r="B99" s="46" t="s">
        <v>199</v>
      </c>
      <c r="C99" s="47">
        <f>C100+C101+C102+C103</f>
        <v>8709.58</v>
      </c>
      <c r="D99" s="57"/>
      <c r="E99" s="47">
        <v>9072.83</v>
      </c>
      <c r="F99" s="43">
        <f t="shared" si="2"/>
        <v>104.17069479814181</v>
      </c>
      <c r="G99" s="43"/>
    </row>
    <row r="100" spans="1:8" ht="25.5" customHeight="1" x14ac:dyDescent="0.25">
      <c r="A100" s="45" t="s">
        <v>200</v>
      </c>
      <c r="B100" s="46" t="s">
        <v>201</v>
      </c>
      <c r="C100" s="53">
        <v>1759.63</v>
      </c>
      <c r="D100" s="57"/>
      <c r="E100" s="47">
        <v>5440</v>
      </c>
      <c r="F100" s="43">
        <f t="shared" si="2"/>
        <v>309.15590209305361</v>
      </c>
      <c r="G100" s="43"/>
    </row>
    <row r="101" spans="1:8" ht="25.5" customHeight="1" x14ac:dyDescent="0.25">
      <c r="A101" s="45" t="s">
        <v>202</v>
      </c>
      <c r="B101" s="46" t="s">
        <v>203</v>
      </c>
      <c r="C101" s="53">
        <v>3787.5</v>
      </c>
      <c r="D101" s="57"/>
      <c r="E101" s="47">
        <v>1771.84</v>
      </c>
      <c r="F101" s="43">
        <f t="shared" si="2"/>
        <v>46.781254125412545</v>
      </c>
      <c r="G101" s="43"/>
    </row>
    <row r="102" spans="1:8" ht="25.5" customHeight="1" x14ac:dyDescent="0.25">
      <c r="A102" s="45" t="s">
        <v>204</v>
      </c>
      <c r="B102" s="46" t="s">
        <v>205</v>
      </c>
      <c r="C102" s="53">
        <v>0</v>
      </c>
      <c r="D102" s="57"/>
      <c r="E102" s="47">
        <v>580</v>
      </c>
      <c r="F102" s="43"/>
      <c r="G102" s="43"/>
    </row>
    <row r="103" spans="1:8" ht="25.5" customHeight="1" x14ac:dyDescent="0.25">
      <c r="A103" s="45" t="s">
        <v>206</v>
      </c>
      <c r="B103" s="46" t="s">
        <v>207</v>
      </c>
      <c r="C103" s="53">
        <v>3162.45</v>
      </c>
      <c r="D103" s="57"/>
      <c r="E103" s="47">
        <v>1280.99</v>
      </c>
      <c r="F103" s="43">
        <f t="shared" si="2"/>
        <v>40.506253063289542</v>
      </c>
      <c r="G103" s="43"/>
    </row>
    <row r="104" spans="1:8" ht="25.5" customHeight="1" x14ac:dyDescent="0.25">
      <c r="A104" s="45" t="s">
        <v>208</v>
      </c>
      <c r="B104" s="46" t="s">
        <v>209</v>
      </c>
      <c r="C104" s="47">
        <f>C105</f>
        <v>24460.81</v>
      </c>
      <c r="D104" s="57"/>
      <c r="E104" s="47">
        <v>26045.46</v>
      </c>
      <c r="F104" s="43">
        <f t="shared" si="2"/>
        <v>106.47832185442753</v>
      </c>
      <c r="G104" s="43"/>
    </row>
    <row r="105" spans="1:8" ht="25.5" customHeight="1" x14ac:dyDescent="0.25">
      <c r="A105" s="45" t="s">
        <v>210</v>
      </c>
      <c r="B105" s="46" t="s">
        <v>211</v>
      </c>
      <c r="C105" s="53">
        <v>24460.81</v>
      </c>
      <c r="D105" s="57"/>
      <c r="E105" s="47">
        <v>26045.46</v>
      </c>
      <c r="F105" s="43">
        <f t="shared" si="2"/>
        <v>106.47832185442753</v>
      </c>
      <c r="G105" s="43"/>
    </row>
    <row r="106" spans="1:8" ht="25.5" customHeight="1" x14ac:dyDescent="0.25">
      <c r="A106" s="44" t="s">
        <v>212</v>
      </c>
      <c r="B106" s="40" t="s">
        <v>213</v>
      </c>
      <c r="C106" s="42">
        <f>C107</f>
        <v>107390.39999999999</v>
      </c>
      <c r="D106" s="42">
        <v>403253</v>
      </c>
      <c r="E106" s="42">
        <v>322459.36</v>
      </c>
      <c r="F106" s="43">
        <f t="shared" ref="F106:F108" si="4">E106/C106*100</f>
        <v>300.26832938512194</v>
      </c>
      <c r="G106" s="43">
        <f t="shared" ref="G106" si="5">E106/D106*100</f>
        <v>79.964528472199831</v>
      </c>
    </row>
    <row r="107" spans="1:8" ht="25.5" customHeight="1" x14ac:dyDescent="0.25">
      <c r="A107" s="45" t="s">
        <v>214</v>
      </c>
      <c r="B107" s="46" t="s">
        <v>215</v>
      </c>
      <c r="C107" s="47">
        <f>C108</f>
        <v>107390.39999999999</v>
      </c>
      <c r="D107" s="57"/>
      <c r="E107" s="47">
        <v>322459.36</v>
      </c>
      <c r="F107" s="43">
        <f t="shared" si="4"/>
        <v>300.26832938512194</v>
      </c>
      <c r="G107" s="43"/>
    </row>
    <row r="108" spans="1:8" ht="25.5" customHeight="1" x14ac:dyDescent="0.25">
      <c r="A108" s="45" t="s">
        <v>216</v>
      </c>
      <c r="B108" s="46" t="s">
        <v>215</v>
      </c>
      <c r="C108" s="53">
        <v>107390.39999999999</v>
      </c>
      <c r="D108" s="57"/>
      <c r="E108" s="47">
        <v>322459.36</v>
      </c>
      <c r="F108" s="43">
        <f t="shared" si="4"/>
        <v>300.26832938512194</v>
      </c>
      <c r="G108" s="43"/>
    </row>
    <row r="110" spans="1:8" s="28" customFormat="1" x14ac:dyDescent="0.25">
      <c r="A110" s="28" t="s">
        <v>325</v>
      </c>
      <c r="E110" s="32"/>
      <c r="F110" s="31"/>
      <c r="G110" s="31"/>
      <c r="H110" s="32"/>
    </row>
    <row r="111" spans="1:8" s="28" customFormat="1" x14ac:dyDescent="0.25">
      <c r="A111" s="33"/>
      <c r="F111" s="31"/>
      <c r="G111" s="31"/>
      <c r="H111" s="32"/>
    </row>
    <row r="112" spans="1:8" s="28" customFormat="1" x14ac:dyDescent="0.25">
      <c r="A112" s="28" t="s">
        <v>321</v>
      </c>
      <c r="E112" s="28" t="s">
        <v>322</v>
      </c>
      <c r="F112" s="31"/>
      <c r="G112" s="31"/>
      <c r="H112" s="32"/>
    </row>
    <row r="113" spans="1:5" x14ac:dyDescent="0.25">
      <c r="A113" s="28" t="s">
        <v>323</v>
      </c>
      <c r="D113" s="28"/>
      <c r="E113" s="28" t="s">
        <v>326</v>
      </c>
    </row>
  </sheetData>
  <mergeCells count="6">
    <mergeCell ref="A40:B40"/>
    <mergeCell ref="A3:G3"/>
    <mergeCell ref="A5:G5"/>
    <mergeCell ref="A7:B7"/>
    <mergeCell ref="A8:B8"/>
    <mergeCell ref="A39:B39"/>
  </mergeCells>
  <pageMargins left="0.7" right="0.7" top="0.75" bottom="0.75" header="0.3" footer="0.3"/>
  <pageSetup paperSize="9" scale="82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5728E-905B-477C-8923-9D8977CC7131}">
  <sheetPr>
    <pageSetUpPr fitToPage="1"/>
  </sheetPr>
  <dimension ref="A1:H49"/>
  <sheetViews>
    <sheetView zoomScaleNormal="100" workbookViewId="0">
      <selection activeCell="E41" sqref="E41"/>
    </sheetView>
  </sheetViews>
  <sheetFormatPr defaultRowHeight="15" x14ac:dyDescent="0.25"/>
  <cols>
    <col min="1" max="1" width="4.5703125" style="1" customWidth="1"/>
    <col min="2" max="2" width="24.42578125" style="1" customWidth="1"/>
    <col min="3" max="3" width="17.5703125" style="1" customWidth="1"/>
    <col min="4" max="5" width="17.7109375" style="1" customWidth="1"/>
    <col min="6" max="6" width="7.42578125" style="2" customWidth="1"/>
    <col min="7" max="7" width="7.140625" style="2" customWidth="1"/>
    <col min="8" max="16384" width="9.140625" style="1"/>
  </cols>
  <sheetData>
    <row r="1" spans="1:7" s="34" customFormat="1" x14ac:dyDescent="0.25">
      <c r="A1" s="34" t="s">
        <v>320</v>
      </c>
      <c r="F1" s="2"/>
      <c r="G1" s="2"/>
    </row>
    <row r="2" spans="1:7" ht="14.25" customHeight="1" x14ac:dyDescent="0.25"/>
    <row r="3" spans="1:7" ht="15" customHeight="1" x14ac:dyDescent="0.25">
      <c r="A3" s="239" t="s">
        <v>217</v>
      </c>
      <c r="B3" s="239"/>
      <c r="C3" s="239"/>
      <c r="D3" s="239"/>
      <c r="E3" s="239"/>
      <c r="F3" s="239"/>
      <c r="G3" s="239"/>
    </row>
    <row r="4" spans="1:7" ht="1.5" customHeight="1" x14ac:dyDescent="0.25"/>
    <row r="5" spans="1:7" ht="15" customHeight="1" x14ac:dyDescent="0.25">
      <c r="A5" s="240" t="s">
        <v>218</v>
      </c>
      <c r="B5" s="240"/>
      <c r="C5" s="240"/>
      <c r="D5" s="240"/>
      <c r="E5" s="240"/>
      <c r="F5" s="240"/>
      <c r="G5" s="240"/>
    </row>
    <row r="6" spans="1:7" ht="11.25" customHeight="1" x14ac:dyDescent="0.25"/>
    <row r="7" spans="1:7" ht="27.75" customHeight="1" x14ac:dyDescent="0.25">
      <c r="A7" s="238" t="s">
        <v>4</v>
      </c>
      <c r="B7" s="238"/>
      <c r="C7" s="36" t="s">
        <v>219</v>
      </c>
      <c r="D7" s="36" t="s">
        <v>220</v>
      </c>
      <c r="E7" s="36" t="s">
        <v>221</v>
      </c>
      <c r="F7" s="62" t="s">
        <v>222</v>
      </c>
      <c r="G7" s="62" t="s">
        <v>9</v>
      </c>
    </row>
    <row r="8" spans="1:7" ht="11.25" customHeight="1" x14ac:dyDescent="0.25">
      <c r="A8" s="235">
        <v>1</v>
      </c>
      <c r="B8" s="235"/>
      <c r="C8" s="38">
        <v>2</v>
      </c>
      <c r="D8" s="38">
        <v>3</v>
      </c>
      <c r="E8" s="38">
        <v>4</v>
      </c>
      <c r="F8" s="63">
        <v>5</v>
      </c>
      <c r="G8" s="63">
        <v>6</v>
      </c>
    </row>
    <row r="9" spans="1:7" ht="25.5" customHeight="1" x14ac:dyDescent="0.25">
      <c r="A9" s="39"/>
      <c r="B9" s="40" t="s">
        <v>30</v>
      </c>
      <c r="C9" s="42">
        <f>C10+C12+C14+C18+C21+C23</f>
        <v>2541573.14</v>
      </c>
      <c r="D9" s="42">
        <v>3645000</v>
      </c>
      <c r="E9" s="42">
        <v>3376561.14</v>
      </c>
      <c r="F9" s="43">
        <f>E9/C9*100</f>
        <v>132.8531957966789</v>
      </c>
      <c r="G9" s="43">
        <f>E9/D9*100</f>
        <v>92.635422222222232</v>
      </c>
    </row>
    <row r="10" spans="1:7" ht="25.5" customHeight="1" x14ac:dyDescent="0.25">
      <c r="A10" s="64" t="s">
        <v>223</v>
      </c>
      <c r="B10" s="65" t="s">
        <v>224</v>
      </c>
      <c r="C10" s="66">
        <f>C11</f>
        <v>37702.730000000003</v>
      </c>
      <c r="D10" s="66">
        <v>395323</v>
      </c>
      <c r="E10" s="66">
        <v>343101.83</v>
      </c>
      <c r="F10" s="43">
        <f t="shared" ref="F10:F24" si="0">E10/C10*100</f>
        <v>910.01853181453964</v>
      </c>
      <c r="G10" s="43">
        <f t="shared" ref="G10:G24" si="1">E10/D10*100</f>
        <v>86.790252527679897</v>
      </c>
    </row>
    <row r="11" spans="1:7" ht="25.5" customHeight="1" x14ac:dyDescent="0.25">
      <c r="A11" s="45" t="s">
        <v>225</v>
      </c>
      <c r="B11" s="46" t="s">
        <v>224</v>
      </c>
      <c r="C11" s="53">
        <v>37702.730000000003</v>
      </c>
      <c r="D11" s="47">
        <v>395323</v>
      </c>
      <c r="E11" s="47">
        <v>343101.83</v>
      </c>
      <c r="F11" s="43">
        <f t="shared" si="0"/>
        <v>910.01853181453964</v>
      </c>
      <c r="G11" s="43">
        <f t="shared" si="1"/>
        <v>86.790252527679897</v>
      </c>
    </row>
    <row r="12" spans="1:7" ht="25.5" customHeight="1" x14ac:dyDescent="0.25">
      <c r="A12" s="64" t="s">
        <v>88</v>
      </c>
      <c r="B12" s="65" t="s">
        <v>226</v>
      </c>
      <c r="C12" s="66">
        <f>C13</f>
        <v>21033.63</v>
      </c>
      <c r="D12" s="66">
        <v>21800</v>
      </c>
      <c r="E12" s="66">
        <v>21105.91</v>
      </c>
      <c r="F12" s="43">
        <f t="shared" si="0"/>
        <v>100.34364016101833</v>
      </c>
      <c r="G12" s="43">
        <f t="shared" si="1"/>
        <v>96.816100917431186</v>
      </c>
    </row>
    <row r="13" spans="1:7" ht="25.5" customHeight="1" x14ac:dyDescent="0.25">
      <c r="A13" s="45" t="s">
        <v>90</v>
      </c>
      <c r="B13" s="46" t="s">
        <v>227</v>
      </c>
      <c r="C13" s="53">
        <v>21033.63</v>
      </c>
      <c r="D13" s="47">
        <v>21800</v>
      </c>
      <c r="E13" s="47">
        <v>21105.91</v>
      </c>
      <c r="F13" s="43">
        <f t="shared" si="0"/>
        <v>100.34364016101833</v>
      </c>
      <c r="G13" s="43">
        <f t="shared" si="1"/>
        <v>96.816100917431186</v>
      </c>
    </row>
    <row r="14" spans="1:7" ht="25.5" customHeight="1" x14ac:dyDescent="0.25">
      <c r="A14" s="64" t="s">
        <v>194</v>
      </c>
      <c r="B14" s="65" t="s">
        <v>228</v>
      </c>
      <c r="C14" s="66">
        <f>C15+C16+C17</f>
        <v>162345.70000000001</v>
      </c>
      <c r="D14" s="66">
        <v>213596</v>
      </c>
      <c r="E14" s="66">
        <v>185163.06</v>
      </c>
      <c r="F14" s="43">
        <f t="shared" si="0"/>
        <v>114.05479787884741</v>
      </c>
      <c r="G14" s="43">
        <f t="shared" si="1"/>
        <v>86.688449221895539</v>
      </c>
    </row>
    <row r="15" spans="1:7" ht="25.5" customHeight="1" x14ac:dyDescent="0.25">
      <c r="A15" s="45" t="s">
        <v>229</v>
      </c>
      <c r="B15" s="46" t="s">
        <v>228</v>
      </c>
      <c r="C15" s="49">
        <v>54136.89</v>
      </c>
      <c r="D15" s="47">
        <v>62004</v>
      </c>
      <c r="E15" s="47">
        <v>52958.720000000001</v>
      </c>
      <c r="F15" s="43">
        <f t="shared" si="0"/>
        <v>97.823720572053546</v>
      </c>
      <c r="G15" s="43">
        <f t="shared" si="1"/>
        <v>85.411779885168698</v>
      </c>
    </row>
    <row r="16" spans="1:7" ht="25.5" customHeight="1" x14ac:dyDescent="0.25">
      <c r="A16" s="45" t="s">
        <v>230</v>
      </c>
      <c r="B16" s="46" t="s">
        <v>231</v>
      </c>
      <c r="C16" s="49">
        <v>108208.81</v>
      </c>
      <c r="D16" s="47">
        <v>151592</v>
      </c>
      <c r="E16" s="47">
        <v>132204.34</v>
      </c>
      <c r="F16" s="43">
        <f t="shared" si="0"/>
        <v>122.17520920893594</v>
      </c>
      <c r="G16" s="43">
        <f t="shared" si="1"/>
        <v>87.210631167871654</v>
      </c>
    </row>
    <row r="17" spans="1:7" s="28" customFormat="1" ht="25.5" customHeight="1" x14ac:dyDescent="0.25">
      <c r="A17" s="58" t="s">
        <v>232</v>
      </c>
      <c r="B17" s="59" t="s">
        <v>233</v>
      </c>
      <c r="C17" s="55">
        <v>0</v>
      </c>
      <c r="D17" s="55">
        <v>0</v>
      </c>
      <c r="E17" s="47">
        <v>0</v>
      </c>
      <c r="F17" s="61"/>
      <c r="G17" s="61"/>
    </row>
    <row r="18" spans="1:7" ht="25.5" customHeight="1" x14ac:dyDescent="0.25">
      <c r="A18" s="64" t="s">
        <v>234</v>
      </c>
      <c r="B18" s="65" t="s">
        <v>235</v>
      </c>
      <c r="C18" s="66">
        <f>C19+C20</f>
        <v>2311963.15</v>
      </c>
      <c r="D18" s="66">
        <v>3008088</v>
      </c>
      <c r="E18" s="66">
        <v>2817523.8</v>
      </c>
      <c r="F18" s="43">
        <f t="shared" si="0"/>
        <v>121.86715865259356</v>
      </c>
      <c r="G18" s="43">
        <f t="shared" si="1"/>
        <v>93.66493932358361</v>
      </c>
    </row>
    <row r="19" spans="1:7" ht="25.5" customHeight="1" x14ac:dyDescent="0.25">
      <c r="A19" s="45" t="s">
        <v>236</v>
      </c>
      <c r="B19" s="46" t="s">
        <v>237</v>
      </c>
      <c r="C19" s="49">
        <v>115565.09</v>
      </c>
      <c r="D19" s="47">
        <v>370668</v>
      </c>
      <c r="E19" s="47">
        <v>363935.76</v>
      </c>
      <c r="F19" s="43">
        <f t="shared" si="0"/>
        <v>314.91842389427467</v>
      </c>
      <c r="G19" s="43">
        <f t="shared" si="1"/>
        <v>98.183754734695199</v>
      </c>
    </row>
    <row r="20" spans="1:7" ht="25.5" customHeight="1" x14ac:dyDescent="0.25">
      <c r="A20" s="45" t="s">
        <v>238</v>
      </c>
      <c r="B20" s="46" t="s">
        <v>239</v>
      </c>
      <c r="C20" s="49">
        <v>2196398.06</v>
      </c>
      <c r="D20" s="47">
        <v>2637420</v>
      </c>
      <c r="E20" s="47">
        <v>2453588.04</v>
      </c>
      <c r="F20" s="43">
        <f t="shared" si="0"/>
        <v>111.70962516694264</v>
      </c>
      <c r="G20" s="43">
        <f t="shared" si="1"/>
        <v>93.029856450622205</v>
      </c>
    </row>
    <row r="21" spans="1:7" ht="25.5" customHeight="1" x14ac:dyDescent="0.25">
      <c r="A21" s="64" t="s">
        <v>31</v>
      </c>
      <c r="B21" s="65" t="s">
        <v>240</v>
      </c>
      <c r="C21" s="66">
        <f>C22</f>
        <v>8335.33</v>
      </c>
      <c r="D21" s="66">
        <v>6000</v>
      </c>
      <c r="E21" s="66">
        <v>9473.94</v>
      </c>
      <c r="F21" s="43">
        <f t="shared" si="0"/>
        <v>113.66004705272617</v>
      </c>
      <c r="G21" s="43">
        <f t="shared" si="1"/>
        <v>157.899</v>
      </c>
    </row>
    <row r="22" spans="1:7" ht="25.5" customHeight="1" x14ac:dyDescent="0.25">
      <c r="A22" s="45" t="s">
        <v>241</v>
      </c>
      <c r="B22" s="46" t="s">
        <v>242</v>
      </c>
      <c r="C22" s="53">
        <v>8335.33</v>
      </c>
      <c r="D22" s="47">
        <v>6000</v>
      </c>
      <c r="E22" s="47">
        <v>9473.94</v>
      </c>
      <c r="F22" s="43">
        <f t="shared" si="0"/>
        <v>113.66004705272617</v>
      </c>
      <c r="G22" s="43">
        <f t="shared" si="1"/>
        <v>157.899</v>
      </c>
    </row>
    <row r="23" spans="1:7" ht="25.5" customHeight="1" x14ac:dyDescent="0.25">
      <c r="A23" s="64" t="s">
        <v>79</v>
      </c>
      <c r="B23" s="65" t="s">
        <v>243</v>
      </c>
      <c r="C23" s="66">
        <f>C24</f>
        <v>192.6</v>
      </c>
      <c r="D23" s="66">
        <v>193</v>
      </c>
      <c r="E23" s="66">
        <v>192.6</v>
      </c>
      <c r="F23" s="43">
        <f t="shared" si="0"/>
        <v>100</v>
      </c>
      <c r="G23" s="43">
        <f t="shared" si="1"/>
        <v>99.792746113989637</v>
      </c>
    </row>
    <row r="24" spans="1:7" ht="42.75" customHeight="1" x14ac:dyDescent="0.25">
      <c r="A24" s="45" t="s">
        <v>244</v>
      </c>
      <c r="B24" s="46" t="s">
        <v>245</v>
      </c>
      <c r="C24" s="53">
        <v>192.6</v>
      </c>
      <c r="D24" s="47">
        <v>193</v>
      </c>
      <c r="E24" s="47">
        <v>192.6</v>
      </c>
      <c r="F24" s="43">
        <f t="shared" si="0"/>
        <v>100</v>
      </c>
      <c r="G24" s="43">
        <f t="shared" si="1"/>
        <v>99.792746113989637</v>
      </c>
    </row>
    <row r="25" spans="1:7" ht="15.75" customHeight="1" x14ac:dyDescent="0.25">
      <c r="A25" s="240" t="s">
        <v>218</v>
      </c>
      <c r="B25" s="240"/>
      <c r="C25" s="240"/>
      <c r="D25" s="240"/>
      <c r="E25" s="240"/>
      <c r="F25" s="240"/>
      <c r="G25" s="240"/>
    </row>
    <row r="26" spans="1:7" ht="10.5" customHeight="1" x14ac:dyDescent="0.25"/>
    <row r="27" spans="1:7" ht="27.75" customHeight="1" x14ac:dyDescent="0.25">
      <c r="A27" s="238" t="s">
        <v>4</v>
      </c>
      <c r="B27" s="238"/>
      <c r="C27" s="36" t="s">
        <v>219</v>
      </c>
      <c r="D27" s="36" t="s">
        <v>220</v>
      </c>
      <c r="E27" s="36" t="s">
        <v>221</v>
      </c>
      <c r="F27" s="62" t="s">
        <v>222</v>
      </c>
      <c r="G27" s="62" t="s">
        <v>9</v>
      </c>
    </row>
    <row r="28" spans="1:7" ht="11.25" customHeight="1" x14ac:dyDescent="0.25">
      <c r="A28" s="235">
        <v>1</v>
      </c>
      <c r="B28" s="235"/>
      <c r="C28" s="38">
        <v>2</v>
      </c>
      <c r="D28" s="38">
        <v>3</v>
      </c>
      <c r="E28" s="38">
        <v>4</v>
      </c>
      <c r="F28" s="63">
        <v>5</v>
      </c>
      <c r="G28" s="63">
        <v>6</v>
      </c>
    </row>
    <row r="29" spans="1:7" ht="25.5" customHeight="1" x14ac:dyDescent="0.25">
      <c r="A29" s="39"/>
      <c r="B29" s="40" t="s">
        <v>87</v>
      </c>
      <c r="C29" s="42">
        <f>C30+C32+C34+C38+C41+C43</f>
        <v>2610907.73</v>
      </c>
      <c r="D29" s="42">
        <v>3619749</v>
      </c>
      <c r="E29" s="42">
        <f>E30+E32+E34+E38+E41+E43</f>
        <v>3476211.3000000003</v>
      </c>
      <c r="F29" s="43">
        <f>E29/C29*100</f>
        <v>133.14186710075734</v>
      </c>
      <c r="G29" s="43">
        <f>E29/D29*100</f>
        <v>96.034595216408661</v>
      </c>
    </row>
    <row r="30" spans="1:7" ht="25.5" customHeight="1" x14ac:dyDescent="0.25">
      <c r="A30" s="64" t="s">
        <v>223</v>
      </c>
      <c r="B30" s="65" t="s">
        <v>224</v>
      </c>
      <c r="C30" s="66">
        <f>C31</f>
        <v>31682.07</v>
      </c>
      <c r="D30" s="66">
        <v>264121</v>
      </c>
      <c r="E30" s="66">
        <f>E31</f>
        <v>349417.13</v>
      </c>
      <c r="F30" s="43">
        <f t="shared" ref="F30:F44" si="2">E30/C30*100</f>
        <v>1102.8860487966854</v>
      </c>
      <c r="G30" s="43">
        <f t="shared" ref="G30:G44" si="3">E30/D30*100</f>
        <v>132.29433857966615</v>
      </c>
    </row>
    <row r="31" spans="1:7" ht="25.5" customHeight="1" x14ac:dyDescent="0.25">
      <c r="A31" s="45" t="s">
        <v>225</v>
      </c>
      <c r="B31" s="46" t="s">
        <v>224</v>
      </c>
      <c r="C31" s="53">
        <v>31682.07</v>
      </c>
      <c r="D31" s="47">
        <v>264121</v>
      </c>
      <c r="E31" s="47">
        <v>349417.13</v>
      </c>
      <c r="F31" s="43">
        <f>E31/C31*100</f>
        <v>1102.8860487966854</v>
      </c>
      <c r="G31" s="43">
        <f t="shared" si="3"/>
        <v>132.29433857966615</v>
      </c>
    </row>
    <row r="32" spans="1:7" ht="25.5" customHeight="1" x14ac:dyDescent="0.25">
      <c r="A32" s="64" t="s">
        <v>88</v>
      </c>
      <c r="B32" s="65" t="s">
        <v>226</v>
      </c>
      <c r="C32" s="66">
        <f>C33</f>
        <v>20175.77</v>
      </c>
      <c r="D32" s="66">
        <v>63300</v>
      </c>
      <c r="E32" s="66">
        <v>47478.91</v>
      </c>
      <c r="F32" s="43">
        <f t="shared" si="2"/>
        <v>235.32638407356944</v>
      </c>
      <c r="G32" s="43">
        <f t="shared" si="3"/>
        <v>75.006176935229078</v>
      </c>
    </row>
    <row r="33" spans="1:8" ht="25.5" customHeight="1" x14ac:dyDescent="0.25">
      <c r="A33" s="45" t="s">
        <v>90</v>
      </c>
      <c r="B33" s="46" t="s">
        <v>227</v>
      </c>
      <c r="C33" s="53">
        <v>20175.77</v>
      </c>
      <c r="D33" s="47">
        <v>63300</v>
      </c>
      <c r="E33" s="47">
        <v>47478.91</v>
      </c>
      <c r="F33" s="43">
        <f t="shared" si="2"/>
        <v>235.32638407356944</v>
      </c>
      <c r="G33" s="43">
        <f t="shared" si="3"/>
        <v>75.006176935229078</v>
      </c>
    </row>
    <row r="34" spans="1:8" ht="25.5" customHeight="1" x14ac:dyDescent="0.25">
      <c r="A34" s="64" t="s">
        <v>194</v>
      </c>
      <c r="B34" s="65" t="s">
        <v>228</v>
      </c>
      <c r="C34" s="66">
        <f>C35+C36+C37</f>
        <v>160942.32</v>
      </c>
      <c r="D34" s="66">
        <v>223110</v>
      </c>
      <c r="E34" s="66">
        <v>197463.48</v>
      </c>
      <c r="F34" s="43">
        <f t="shared" si="2"/>
        <v>122.69207999487021</v>
      </c>
      <c r="G34" s="43">
        <f t="shared" si="3"/>
        <v>88.504988570660217</v>
      </c>
    </row>
    <row r="35" spans="1:8" ht="25.5" customHeight="1" x14ac:dyDescent="0.25">
      <c r="A35" s="45" t="s">
        <v>229</v>
      </c>
      <c r="B35" s="46" t="s">
        <v>228</v>
      </c>
      <c r="C35" s="49">
        <v>52733.51</v>
      </c>
      <c r="D35" s="47">
        <v>77610</v>
      </c>
      <c r="E35" s="47">
        <v>61828.76</v>
      </c>
      <c r="F35" s="43">
        <f t="shared" si="2"/>
        <v>117.24757180017033</v>
      </c>
      <c r="G35" s="43">
        <f t="shared" si="3"/>
        <v>79.665970880041243</v>
      </c>
    </row>
    <row r="36" spans="1:8" ht="25.5" customHeight="1" x14ac:dyDescent="0.25">
      <c r="A36" s="45" t="s">
        <v>230</v>
      </c>
      <c r="B36" s="46" t="s">
        <v>231</v>
      </c>
      <c r="C36" s="49">
        <v>108208.81</v>
      </c>
      <c r="D36" s="47">
        <v>145500</v>
      </c>
      <c r="E36" s="47">
        <v>135634.72</v>
      </c>
      <c r="F36" s="43">
        <f t="shared" si="2"/>
        <v>125.34535773935598</v>
      </c>
      <c r="G36" s="43">
        <f t="shared" si="3"/>
        <v>93.219738831615118</v>
      </c>
    </row>
    <row r="37" spans="1:8" s="28" customFormat="1" ht="25.5" customHeight="1" x14ac:dyDescent="0.25">
      <c r="A37" s="58" t="s">
        <v>232</v>
      </c>
      <c r="B37" s="59" t="s">
        <v>233</v>
      </c>
      <c r="C37" s="55">
        <v>0</v>
      </c>
      <c r="D37" s="55">
        <v>0</v>
      </c>
      <c r="E37" s="55">
        <v>0</v>
      </c>
      <c r="F37" s="61"/>
      <c r="G37" s="61"/>
    </row>
    <row r="38" spans="1:8" ht="25.5" customHeight="1" x14ac:dyDescent="0.25">
      <c r="A38" s="64" t="s">
        <v>234</v>
      </c>
      <c r="B38" s="65" t="s">
        <v>235</v>
      </c>
      <c r="C38" s="66">
        <f>C39+C40</f>
        <v>2389579.6399999997</v>
      </c>
      <c r="D38" s="66">
        <v>3063025</v>
      </c>
      <c r="E38" s="66">
        <v>2872185.24</v>
      </c>
      <c r="F38" s="43">
        <f t="shared" si="2"/>
        <v>120.1962551036801</v>
      </c>
      <c r="G38" s="43">
        <f t="shared" si="3"/>
        <v>93.769565707103268</v>
      </c>
    </row>
    <row r="39" spans="1:8" ht="25.5" customHeight="1" x14ac:dyDescent="0.25">
      <c r="A39" s="45" t="s">
        <v>236</v>
      </c>
      <c r="B39" s="46" t="s">
        <v>237</v>
      </c>
      <c r="C39" s="49">
        <v>168375.32</v>
      </c>
      <c r="D39" s="47">
        <v>453025</v>
      </c>
      <c r="E39" s="47">
        <v>281595.48</v>
      </c>
      <c r="F39" s="43">
        <f t="shared" si="2"/>
        <v>167.24272892250477</v>
      </c>
      <c r="G39" s="43">
        <f t="shared" si="3"/>
        <v>62.158927211522538</v>
      </c>
    </row>
    <row r="40" spans="1:8" ht="25.5" customHeight="1" x14ac:dyDescent="0.25">
      <c r="A40" s="45" t="s">
        <v>238</v>
      </c>
      <c r="B40" s="46" t="s">
        <v>239</v>
      </c>
      <c r="C40" s="49">
        <v>2221204.3199999998</v>
      </c>
      <c r="D40" s="47">
        <v>2610000</v>
      </c>
      <c r="E40" s="47">
        <v>2590589.7599999998</v>
      </c>
      <c r="F40" s="43">
        <f t="shared" si="2"/>
        <v>116.6299622539902</v>
      </c>
      <c r="G40" s="43">
        <f t="shared" si="3"/>
        <v>99.256312643678157</v>
      </c>
    </row>
    <row r="41" spans="1:8" ht="25.5" customHeight="1" x14ac:dyDescent="0.25">
      <c r="A41" s="64" t="s">
        <v>31</v>
      </c>
      <c r="B41" s="65" t="s">
        <v>240</v>
      </c>
      <c r="C41" s="66">
        <f>C42</f>
        <v>8335.33</v>
      </c>
      <c r="D41" s="66">
        <v>6000</v>
      </c>
      <c r="E41" s="66">
        <v>9473.94</v>
      </c>
      <c r="F41" s="43">
        <f t="shared" si="2"/>
        <v>113.66004705272617</v>
      </c>
      <c r="G41" s="43">
        <f t="shared" si="3"/>
        <v>157.899</v>
      </c>
    </row>
    <row r="42" spans="1:8" ht="25.5" customHeight="1" x14ac:dyDescent="0.25">
      <c r="A42" s="45" t="s">
        <v>241</v>
      </c>
      <c r="B42" s="46" t="s">
        <v>242</v>
      </c>
      <c r="C42" s="53">
        <v>8335.33</v>
      </c>
      <c r="D42" s="47">
        <v>6000</v>
      </c>
      <c r="E42" s="47">
        <v>9473.94</v>
      </c>
      <c r="F42" s="43">
        <f t="shared" si="2"/>
        <v>113.66004705272617</v>
      </c>
      <c r="G42" s="43">
        <f t="shared" si="3"/>
        <v>157.899</v>
      </c>
    </row>
    <row r="43" spans="1:8" ht="25.5" customHeight="1" x14ac:dyDescent="0.25">
      <c r="A43" s="64" t="s">
        <v>79</v>
      </c>
      <c r="B43" s="65" t="s">
        <v>243</v>
      </c>
      <c r="C43" s="66">
        <f>C44</f>
        <v>192.6</v>
      </c>
      <c r="D43" s="66">
        <v>193</v>
      </c>
      <c r="E43" s="66">
        <v>192.6</v>
      </c>
      <c r="F43" s="43">
        <f t="shared" si="2"/>
        <v>100</v>
      </c>
      <c r="G43" s="43">
        <f t="shared" si="3"/>
        <v>99.792746113989637</v>
      </c>
    </row>
    <row r="44" spans="1:8" ht="42.75" customHeight="1" x14ac:dyDescent="0.25">
      <c r="A44" s="45" t="s">
        <v>244</v>
      </c>
      <c r="B44" s="46" t="s">
        <v>245</v>
      </c>
      <c r="C44" s="53">
        <v>192.6</v>
      </c>
      <c r="D44" s="47">
        <v>193</v>
      </c>
      <c r="E44" s="47">
        <v>192.6</v>
      </c>
      <c r="F44" s="43">
        <f t="shared" si="2"/>
        <v>100</v>
      </c>
      <c r="G44" s="43">
        <f t="shared" si="3"/>
        <v>99.792746113989637</v>
      </c>
    </row>
    <row r="46" spans="1:8" s="28" customFormat="1" x14ac:dyDescent="0.25">
      <c r="A46" s="28" t="s">
        <v>325</v>
      </c>
      <c r="E46" s="32"/>
      <c r="F46" s="31"/>
      <c r="G46" s="31"/>
      <c r="H46" s="32"/>
    </row>
    <row r="47" spans="1:8" s="28" customFormat="1" x14ac:dyDescent="0.25">
      <c r="A47" s="33"/>
      <c r="F47" s="31"/>
      <c r="G47" s="31"/>
      <c r="H47" s="32"/>
    </row>
    <row r="48" spans="1:8" s="28" customFormat="1" x14ac:dyDescent="0.25">
      <c r="A48" s="28" t="s">
        <v>321</v>
      </c>
      <c r="E48" s="28" t="s">
        <v>322</v>
      </c>
      <c r="F48" s="31"/>
      <c r="G48" s="31"/>
      <c r="H48" s="32"/>
    </row>
    <row r="49" spans="1:5" x14ac:dyDescent="0.25">
      <c r="A49" s="28" t="s">
        <v>323</v>
      </c>
      <c r="D49" s="28"/>
      <c r="E49" s="28" t="s">
        <v>326</v>
      </c>
    </row>
  </sheetData>
  <mergeCells count="7">
    <mergeCell ref="A28:B28"/>
    <mergeCell ref="A3:G3"/>
    <mergeCell ref="A5:G5"/>
    <mergeCell ref="A7:B7"/>
    <mergeCell ref="A8:B8"/>
    <mergeCell ref="A25:G25"/>
    <mergeCell ref="A27:B27"/>
  </mergeCells>
  <pageMargins left="0.7" right="0.7" top="0.75" bottom="0.75" header="0.3" footer="0.3"/>
  <pageSetup paperSize="9" scale="9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FF21-15AD-4803-ADA4-6EC6E0505AF2}">
  <sheetPr>
    <pageSetUpPr fitToPage="1"/>
  </sheetPr>
  <dimension ref="A1:H22"/>
  <sheetViews>
    <sheetView workbookViewId="0">
      <selection activeCell="A20" sqref="A20"/>
    </sheetView>
  </sheetViews>
  <sheetFormatPr defaultRowHeight="15" x14ac:dyDescent="0.25"/>
  <cols>
    <col min="1" max="1" width="37.7109375" style="1" customWidth="1"/>
    <col min="2" max="2" width="16.42578125" style="1" customWidth="1"/>
    <col min="3" max="3" width="16.5703125" style="1" customWidth="1"/>
    <col min="4" max="4" width="16.42578125" style="1" customWidth="1"/>
    <col min="5" max="6" width="6.85546875" style="1" customWidth="1"/>
    <col min="7" max="16384" width="9.140625" style="1"/>
  </cols>
  <sheetData>
    <row r="1" spans="1:8" s="34" customFormat="1" x14ac:dyDescent="0.25">
      <c r="A1" s="34" t="s">
        <v>320</v>
      </c>
    </row>
    <row r="2" spans="1:8" ht="14.25" customHeight="1" x14ac:dyDescent="0.25"/>
    <row r="3" spans="1:8" ht="18.95" customHeight="1" x14ac:dyDescent="0.25">
      <c r="A3" s="224" t="s">
        <v>246</v>
      </c>
      <c r="B3" s="224"/>
      <c r="C3" s="224"/>
      <c r="D3" s="224"/>
      <c r="E3" s="224"/>
      <c r="F3" s="224"/>
    </row>
    <row r="4" spans="1:8" ht="18.95" customHeight="1" x14ac:dyDescent="0.25"/>
    <row r="5" spans="1:8" ht="28.5" customHeight="1" x14ac:dyDescent="0.25">
      <c r="A5" s="67" t="s">
        <v>4</v>
      </c>
      <c r="B5" s="36" t="s">
        <v>247</v>
      </c>
      <c r="C5" s="36" t="s">
        <v>6</v>
      </c>
      <c r="D5" s="36" t="s">
        <v>248</v>
      </c>
      <c r="E5" s="62" t="s">
        <v>18</v>
      </c>
      <c r="F5" s="62" t="s">
        <v>249</v>
      </c>
    </row>
    <row r="6" spans="1:8" ht="18.95" customHeight="1" x14ac:dyDescent="0.25">
      <c r="A6" s="7">
        <v>1</v>
      </c>
      <c r="B6" s="56">
        <v>2</v>
      </c>
      <c r="C6" s="56">
        <v>3</v>
      </c>
      <c r="D6" s="56">
        <v>4</v>
      </c>
      <c r="E6" s="63">
        <v>5</v>
      </c>
      <c r="F6" s="63">
        <v>6</v>
      </c>
    </row>
    <row r="7" spans="1:8" ht="20.25" customHeight="1" x14ac:dyDescent="0.25">
      <c r="A7" s="68" t="s">
        <v>87</v>
      </c>
      <c r="B7" s="69">
        <f>B8</f>
        <v>2610907.73</v>
      </c>
      <c r="C7" s="69">
        <v>3619749</v>
      </c>
      <c r="D7" s="69">
        <v>3476211.3</v>
      </c>
      <c r="E7" s="70">
        <f>D7/B7*100</f>
        <v>133.14186710075734</v>
      </c>
      <c r="F7" s="70">
        <f>D7/C7*100</f>
        <v>96.034595216408647</v>
      </c>
    </row>
    <row r="8" spans="1:8" ht="18.95" customHeight="1" x14ac:dyDescent="0.25">
      <c r="A8" s="71" t="s">
        <v>250</v>
      </c>
      <c r="B8" s="69">
        <f>B9+B10+B11+B12</f>
        <v>2610907.73</v>
      </c>
      <c r="C8" s="69">
        <v>3619749</v>
      </c>
      <c r="D8" s="69">
        <v>3476211.3</v>
      </c>
      <c r="E8" s="70">
        <f t="shared" ref="E8:E12" si="0">D8/B8*100</f>
        <v>133.14186710075734</v>
      </c>
      <c r="F8" s="70">
        <f t="shared" ref="F8:F10" si="1">D8/C8*100</f>
        <v>96.034595216408647</v>
      </c>
    </row>
    <row r="9" spans="1:8" ht="20.25" customHeight="1" x14ac:dyDescent="0.25">
      <c r="A9" s="72" t="s">
        <v>251</v>
      </c>
      <c r="B9" s="53">
        <v>2417699.31</v>
      </c>
      <c r="C9" s="70">
        <v>3420874</v>
      </c>
      <c r="D9" s="70">
        <v>3276230.64</v>
      </c>
      <c r="E9" s="70">
        <f t="shared" si="0"/>
        <v>135.51026078590394</v>
      </c>
      <c r="F9" s="70">
        <f t="shared" si="1"/>
        <v>95.771742542987553</v>
      </c>
    </row>
    <row r="10" spans="1:8" ht="20.25" customHeight="1" x14ac:dyDescent="0.25">
      <c r="A10" s="72" t="s">
        <v>252</v>
      </c>
      <c r="B10" s="53">
        <v>192082.49</v>
      </c>
      <c r="C10" s="70">
        <v>125100</v>
      </c>
      <c r="D10" s="70">
        <v>126205.66</v>
      </c>
      <c r="E10" s="70">
        <f t="shared" si="0"/>
        <v>65.703885866952277</v>
      </c>
      <c r="F10" s="70">
        <f t="shared" si="1"/>
        <v>100.88382094324541</v>
      </c>
    </row>
    <row r="11" spans="1:8" ht="20.25" customHeight="1" x14ac:dyDescent="0.25">
      <c r="A11" s="72" t="s">
        <v>253</v>
      </c>
      <c r="B11" s="53">
        <v>0</v>
      </c>
      <c r="C11" s="70">
        <v>73775</v>
      </c>
      <c r="D11" s="70">
        <v>73775</v>
      </c>
      <c r="E11" s="70"/>
      <c r="F11" s="70"/>
    </row>
    <row r="12" spans="1:8" ht="20.25" customHeight="1" x14ac:dyDescent="0.25">
      <c r="A12" s="72" t="s">
        <v>254</v>
      </c>
      <c r="B12" s="53">
        <v>1125.93</v>
      </c>
      <c r="C12" s="70">
        <v>0</v>
      </c>
      <c r="D12" s="70">
        <v>0</v>
      </c>
      <c r="E12" s="70">
        <f t="shared" si="0"/>
        <v>0</v>
      </c>
      <c r="F12" s="70"/>
    </row>
    <row r="14" spans="1:8" s="28" customFormat="1" x14ac:dyDescent="0.25">
      <c r="A14" s="28" t="s">
        <v>325</v>
      </c>
      <c r="E14" s="32"/>
      <c r="F14" s="32"/>
      <c r="G14" s="32"/>
      <c r="H14" s="32"/>
    </row>
    <row r="15" spans="1:8" s="28" customFormat="1" x14ac:dyDescent="0.25">
      <c r="A15" s="33"/>
      <c r="F15" s="32"/>
      <c r="G15" s="32"/>
      <c r="H15" s="32"/>
    </row>
    <row r="16" spans="1:8" s="28" customFormat="1" x14ac:dyDescent="0.25">
      <c r="A16" s="28" t="s">
        <v>321</v>
      </c>
      <c r="E16" s="28" t="s">
        <v>322</v>
      </c>
      <c r="F16" s="32"/>
      <c r="G16" s="32"/>
      <c r="H16" s="32"/>
    </row>
    <row r="17" spans="1:8" x14ac:dyDescent="0.25">
      <c r="A17" s="28" t="s">
        <v>323</v>
      </c>
      <c r="D17" s="28"/>
      <c r="E17" s="28" t="s">
        <v>326</v>
      </c>
    </row>
    <row r="18" spans="1:8" s="28" customFormat="1" x14ac:dyDescent="0.25">
      <c r="A18" s="33"/>
      <c r="G18" s="32"/>
      <c r="H18" s="32"/>
    </row>
    <row r="19" spans="1:8" s="28" customFormat="1" x14ac:dyDescent="0.25">
      <c r="A19" s="33"/>
      <c r="G19" s="32"/>
      <c r="H19" s="32"/>
    </row>
    <row r="20" spans="1:8" s="28" customFormat="1" x14ac:dyDescent="0.25">
      <c r="E20" s="32"/>
      <c r="F20" s="32"/>
      <c r="G20" s="32"/>
      <c r="H20" s="32"/>
    </row>
    <row r="21" spans="1:8" s="28" customFormat="1" x14ac:dyDescent="0.25">
      <c r="A21" s="33"/>
      <c r="G21" s="32"/>
      <c r="H21" s="32"/>
    </row>
    <row r="22" spans="1:8" s="28" customFormat="1" x14ac:dyDescent="0.25">
      <c r="A22" s="33"/>
      <c r="G22" s="32"/>
      <c r="H22" s="32"/>
    </row>
  </sheetData>
  <mergeCells count="1">
    <mergeCell ref="A3:F3"/>
  </mergeCells>
  <pageMargins left="0.7" right="0.7" top="0.75" bottom="0.75" header="0.3" footer="0.3"/>
  <pageSetup paperSize="9" scale="86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F19D-8783-4755-AFA7-2B95F788AEB7}">
  <sheetPr>
    <pageSetUpPr fitToPage="1"/>
  </sheetPr>
  <dimension ref="A1:H18"/>
  <sheetViews>
    <sheetView workbookViewId="0">
      <selection activeCell="C17" sqref="C17"/>
    </sheetView>
  </sheetViews>
  <sheetFormatPr defaultRowHeight="15" x14ac:dyDescent="0.25"/>
  <cols>
    <col min="1" max="1" width="5.5703125" style="1" customWidth="1"/>
    <col min="2" max="2" width="32.140625" style="1" customWidth="1"/>
    <col min="3" max="3" width="16.42578125" style="1" customWidth="1"/>
    <col min="4" max="4" width="16.5703125" style="1" customWidth="1"/>
    <col min="5" max="5" width="16.42578125" style="1" customWidth="1"/>
    <col min="6" max="7" width="6.85546875" style="1" customWidth="1"/>
    <col min="8" max="16384" width="9.140625" style="1"/>
  </cols>
  <sheetData>
    <row r="1" spans="1:8" s="34" customFormat="1" x14ac:dyDescent="0.25">
      <c r="A1" s="34" t="s">
        <v>320</v>
      </c>
    </row>
    <row r="2" spans="1:8" ht="14.25" customHeight="1" x14ac:dyDescent="0.25"/>
    <row r="3" spans="1:8" ht="16.5" customHeight="1" x14ac:dyDescent="0.25">
      <c r="A3" s="241" t="s">
        <v>255</v>
      </c>
      <c r="B3" s="241"/>
      <c r="C3" s="241"/>
      <c r="D3" s="241"/>
      <c r="E3" s="241"/>
      <c r="F3" s="241"/>
      <c r="G3" s="241"/>
    </row>
    <row r="4" spans="1:8" ht="12.75" customHeight="1" x14ac:dyDescent="0.25"/>
    <row r="5" spans="1:8" ht="15.75" customHeight="1" x14ac:dyDescent="0.25">
      <c r="A5" s="240" t="s">
        <v>256</v>
      </c>
      <c r="B5" s="240"/>
      <c r="C5" s="240"/>
      <c r="D5" s="240"/>
      <c r="E5" s="240"/>
      <c r="F5" s="240"/>
      <c r="G5" s="240"/>
    </row>
    <row r="6" spans="1:8" ht="12.75" customHeight="1" x14ac:dyDescent="0.25"/>
    <row r="7" spans="1:8" ht="33.75" x14ac:dyDescent="0.25">
      <c r="A7" s="238" t="s">
        <v>4</v>
      </c>
      <c r="B7" s="238"/>
      <c r="C7" s="36" t="s">
        <v>219</v>
      </c>
      <c r="D7" s="36" t="s">
        <v>6</v>
      </c>
      <c r="E7" s="36" t="s">
        <v>221</v>
      </c>
      <c r="F7" s="36" t="s">
        <v>222</v>
      </c>
      <c r="G7" s="36" t="s">
        <v>9</v>
      </c>
    </row>
    <row r="8" spans="1:8" ht="11.25" customHeight="1" x14ac:dyDescent="0.25">
      <c r="A8" s="235">
        <v>1</v>
      </c>
      <c r="B8" s="235"/>
      <c r="C8" s="38">
        <v>2</v>
      </c>
      <c r="D8" s="38">
        <v>3</v>
      </c>
      <c r="E8" s="38">
        <v>4</v>
      </c>
      <c r="F8" s="38">
        <v>5</v>
      </c>
      <c r="G8" s="38">
        <v>6</v>
      </c>
    </row>
    <row r="9" spans="1:8" ht="18" customHeight="1" x14ac:dyDescent="0.25">
      <c r="A9" s="68"/>
      <c r="B9" s="74"/>
      <c r="C9" s="69"/>
      <c r="D9" s="69"/>
      <c r="E9" s="69"/>
      <c r="F9" s="75"/>
      <c r="G9" s="75"/>
    </row>
    <row r="10" spans="1:8" ht="18" customHeight="1" x14ac:dyDescent="0.25">
      <c r="A10" s="68"/>
      <c r="B10" s="74"/>
      <c r="C10" s="69"/>
      <c r="D10" s="69"/>
      <c r="E10" s="69"/>
      <c r="F10" s="75"/>
      <c r="G10" s="75"/>
    </row>
    <row r="11" spans="1:8" ht="18" customHeight="1" x14ac:dyDescent="0.25">
      <c r="A11" s="76"/>
      <c r="B11" s="77"/>
      <c r="C11" s="78"/>
      <c r="D11" s="79"/>
      <c r="E11" s="78"/>
      <c r="F11" s="79"/>
      <c r="G11" s="75"/>
    </row>
    <row r="12" spans="1:8" ht="18" customHeight="1" x14ac:dyDescent="0.25">
      <c r="A12" s="76"/>
      <c r="B12" s="77"/>
      <c r="C12" s="78"/>
      <c r="D12" s="79"/>
      <c r="E12" s="78"/>
      <c r="F12" s="79"/>
      <c r="G12" s="79"/>
    </row>
    <row r="14" spans="1:8" s="28" customFormat="1" x14ac:dyDescent="0.25">
      <c r="E14" s="32"/>
      <c r="F14" s="32"/>
      <c r="G14" s="32"/>
      <c r="H14" s="32"/>
    </row>
    <row r="15" spans="1:8" s="28" customFormat="1" x14ac:dyDescent="0.25">
      <c r="A15" s="28" t="s">
        <v>325</v>
      </c>
      <c r="E15" s="32"/>
      <c r="F15" s="32"/>
      <c r="G15" s="32"/>
      <c r="H15" s="32"/>
    </row>
    <row r="16" spans="1:8" s="28" customFormat="1" x14ac:dyDescent="0.25">
      <c r="A16" s="33"/>
      <c r="F16" s="32"/>
      <c r="G16" s="32"/>
      <c r="H16" s="32"/>
    </row>
    <row r="17" spans="1:8" s="28" customFormat="1" x14ac:dyDescent="0.25">
      <c r="A17" s="28" t="s">
        <v>321</v>
      </c>
      <c r="E17" s="28" t="s">
        <v>322</v>
      </c>
      <c r="F17" s="32"/>
      <c r="G17" s="32"/>
      <c r="H17" s="32"/>
    </row>
    <row r="18" spans="1:8" x14ac:dyDescent="0.25">
      <c r="A18" s="28" t="s">
        <v>323</v>
      </c>
      <c r="D18" s="28"/>
      <c r="E18" s="28" t="s">
        <v>326</v>
      </c>
    </row>
  </sheetData>
  <mergeCells count="4">
    <mergeCell ref="A3:G3"/>
    <mergeCell ref="A5:G5"/>
    <mergeCell ref="A7:B7"/>
    <mergeCell ref="A8:B8"/>
  </mergeCells>
  <pageMargins left="0.7" right="0.7" top="0.75" bottom="0.75" header="0.3" footer="0.3"/>
  <pageSetup paperSize="9" scale="86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3193-9AE0-4BBD-B1C9-33A23508D37C}">
  <sheetPr>
    <pageSetUpPr fitToPage="1"/>
  </sheetPr>
  <dimension ref="A1:H16"/>
  <sheetViews>
    <sheetView workbookViewId="0">
      <selection activeCell="B22" sqref="B22"/>
    </sheetView>
  </sheetViews>
  <sheetFormatPr defaultRowHeight="15" x14ac:dyDescent="0.25"/>
  <cols>
    <col min="1" max="1" width="4.5703125" style="1" customWidth="1"/>
    <col min="2" max="2" width="24.42578125" style="1" customWidth="1"/>
    <col min="3" max="3" width="17.5703125" style="1" customWidth="1"/>
    <col min="4" max="5" width="17.7109375" style="1" customWidth="1"/>
    <col min="6" max="6" width="7.42578125" style="1" customWidth="1"/>
    <col min="7" max="7" width="6.28515625" style="1" customWidth="1"/>
    <col min="8" max="16384" width="9.140625" style="1"/>
  </cols>
  <sheetData>
    <row r="1" spans="1:8" s="34" customFormat="1" x14ac:dyDescent="0.25">
      <c r="A1" s="34" t="s">
        <v>320</v>
      </c>
    </row>
    <row r="2" spans="1:8" ht="14.25" customHeight="1" x14ac:dyDescent="0.25"/>
    <row r="3" spans="1:8" ht="15" customHeight="1" x14ac:dyDescent="0.25">
      <c r="A3" s="239" t="s">
        <v>257</v>
      </c>
      <c r="B3" s="239"/>
      <c r="C3" s="239"/>
      <c r="D3" s="239"/>
      <c r="E3" s="239"/>
      <c r="F3" s="239"/>
      <c r="G3" s="239"/>
    </row>
    <row r="4" spans="1:8" ht="1.5" customHeight="1" x14ac:dyDescent="0.25"/>
    <row r="5" spans="1:8" ht="15" customHeight="1" x14ac:dyDescent="0.25">
      <c r="A5" s="240" t="s">
        <v>218</v>
      </c>
      <c r="B5" s="240"/>
      <c r="C5" s="240"/>
      <c r="D5" s="240"/>
      <c r="E5" s="240"/>
      <c r="F5" s="240"/>
      <c r="G5" s="240"/>
    </row>
    <row r="6" spans="1:8" ht="11.25" customHeight="1" x14ac:dyDescent="0.25"/>
    <row r="7" spans="1:8" ht="33.75" x14ac:dyDescent="0.25">
      <c r="A7" s="238" t="s">
        <v>4</v>
      </c>
      <c r="B7" s="238"/>
      <c r="C7" s="36" t="s">
        <v>219</v>
      </c>
      <c r="D7" s="36" t="s">
        <v>220</v>
      </c>
      <c r="E7" s="36" t="s">
        <v>221</v>
      </c>
      <c r="F7" s="36" t="s">
        <v>222</v>
      </c>
      <c r="G7" s="36" t="s">
        <v>9</v>
      </c>
    </row>
    <row r="8" spans="1:8" ht="11.25" customHeight="1" x14ac:dyDescent="0.25">
      <c r="A8" s="235">
        <v>1</v>
      </c>
      <c r="B8" s="235"/>
      <c r="C8" s="38">
        <v>2</v>
      </c>
      <c r="D8" s="38">
        <v>3</v>
      </c>
      <c r="E8" s="38">
        <v>4</v>
      </c>
      <c r="F8" s="38">
        <v>5</v>
      </c>
      <c r="G8" s="38">
        <v>6</v>
      </c>
    </row>
    <row r="9" spans="1:8" x14ac:dyDescent="0.25">
      <c r="A9" s="39"/>
      <c r="B9" s="40" t="s">
        <v>87</v>
      </c>
      <c r="C9" s="42"/>
      <c r="D9" s="42"/>
      <c r="E9" s="42"/>
      <c r="F9" s="80"/>
      <c r="G9" s="80"/>
    </row>
    <row r="10" spans="1:8" ht="25.5" customHeight="1" x14ac:dyDescent="0.25">
      <c r="A10" s="81"/>
      <c r="B10" s="82"/>
      <c r="C10" s="66"/>
      <c r="D10" s="66"/>
      <c r="E10" s="66"/>
      <c r="F10" s="66"/>
      <c r="G10" s="66"/>
    </row>
    <row r="11" spans="1:8" ht="25.5" customHeight="1" x14ac:dyDescent="0.25">
      <c r="A11" s="83"/>
      <c r="B11" s="84"/>
      <c r="C11" s="47"/>
      <c r="D11" s="47"/>
      <c r="E11" s="47"/>
      <c r="F11" s="42"/>
      <c r="G11" s="47"/>
    </row>
    <row r="13" spans="1:8" s="28" customFormat="1" x14ac:dyDescent="0.25">
      <c r="A13" s="28" t="s">
        <v>325</v>
      </c>
      <c r="E13" s="32"/>
      <c r="F13" s="32"/>
      <c r="G13" s="32"/>
      <c r="H13" s="32"/>
    </row>
    <row r="14" spans="1:8" s="28" customFormat="1" x14ac:dyDescent="0.25">
      <c r="A14" s="33"/>
      <c r="G14" s="32"/>
      <c r="H14" s="32"/>
    </row>
    <row r="15" spans="1:8" s="28" customFormat="1" x14ac:dyDescent="0.25">
      <c r="A15" s="28" t="s">
        <v>321</v>
      </c>
      <c r="E15" s="28" t="s">
        <v>322</v>
      </c>
      <c r="G15" s="32"/>
      <c r="H15" s="32"/>
    </row>
    <row r="16" spans="1:8" x14ac:dyDescent="0.25">
      <c r="A16" s="28" t="s">
        <v>323</v>
      </c>
      <c r="B16" s="28"/>
      <c r="C16" s="28"/>
      <c r="D16" s="28"/>
      <c r="E16" s="28" t="s">
        <v>326</v>
      </c>
    </row>
  </sheetData>
  <mergeCells count="4">
    <mergeCell ref="A3:G3"/>
    <mergeCell ref="A5:G5"/>
    <mergeCell ref="A7:B7"/>
    <mergeCell ref="A8:B8"/>
  </mergeCells>
  <pageMargins left="0.7" right="0.7" top="0.75" bottom="0.75" header="0.3" footer="0.3"/>
  <pageSetup paperSize="9" scale="91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973A-042D-4864-BDB7-4C2CA170E933}">
  <sheetPr>
    <pageSetUpPr fitToPage="1"/>
  </sheetPr>
  <dimension ref="A1:H27"/>
  <sheetViews>
    <sheetView workbookViewId="0">
      <selection activeCell="C30" sqref="C30"/>
    </sheetView>
  </sheetViews>
  <sheetFormatPr defaultRowHeight="15" x14ac:dyDescent="0.25"/>
  <cols>
    <col min="1" max="1" width="5.5703125" style="1" customWidth="1"/>
    <col min="2" max="2" width="32.140625" style="1" customWidth="1"/>
    <col min="3" max="3" width="16.42578125" style="1" customWidth="1"/>
    <col min="4" max="4" width="16.5703125" style="1" customWidth="1"/>
    <col min="5" max="5" width="16.42578125" style="1" customWidth="1"/>
    <col min="6" max="7" width="6.85546875" style="85" customWidth="1"/>
    <col min="8" max="16384" width="9.140625" style="1"/>
  </cols>
  <sheetData>
    <row r="1" spans="1:7" s="34" customFormat="1" x14ac:dyDescent="0.25">
      <c r="A1" s="34" t="s">
        <v>320</v>
      </c>
      <c r="F1" s="85"/>
      <c r="G1" s="85"/>
    </row>
    <row r="2" spans="1:7" ht="14.25" customHeight="1" x14ac:dyDescent="0.25"/>
    <row r="3" spans="1:7" ht="15" customHeight="1" x14ac:dyDescent="0.25">
      <c r="A3" s="243" t="s">
        <v>258</v>
      </c>
      <c r="B3" s="243"/>
      <c r="C3" s="243"/>
      <c r="D3" s="243"/>
      <c r="E3" s="243"/>
      <c r="F3" s="243"/>
      <c r="G3" s="243"/>
    </row>
    <row r="4" spans="1:7" ht="15.75" customHeight="1" x14ac:dyDescent="0.25"/>
    <row r="5" spans="1:7" ht="12" customHeight="1" x14ac:dyDescent="0.25">
      <c r="A5" s="240"/>
      <c r="B5" s="240"/>
      <c r="C5" s="240"/>
      <c r="D5" s="240"/>
      <c r="E5" s="240"/>
      <c r="F5" s="240"/>
      <c r="G5" s="240"/>
    </row>
    <row r="6" spans="1:7" ht="33.75" customHeight="1" x14ac:dyDescent="0.25">
      <c r="A6" s="238" t="s">
        <v>4</v>
      </c>
      <c r="B6" s="238"/>
      <c r="C6" s="36" t="s">
        <v>219</v>
      </c>
      <c r="D6" s="36" t="s">
        <v>6</v>
      </c>
      <c r="E6" s="36" t="s">
        <v>221</v>
      </c>
      <c r="F6" s="62" t="s">
        <v>222</v>
      </c>
      <c r="G6" s="62" t="s">
        <v>9</v>
      </c>
    </row>
    <row r="7" spans="1:7" ht="11.25" customHeight="1" x14ac:dyDescent="0.25">
      <c r="A7" s="235">
        <v>1</v>
      </c>
      <c r="B7" s="235"/>
      <c r="C7" s="38">
        <v>2</v>
      </c>
      <c r="D7" s="38">
        <v>3</v>
      </c>
      <c r="E7" s="38">
        <v>4</v>
      </c>
      <c r="F7" s="86">
        <v>5</v>
      </c>
      <c r="G7" s="86">
        <v>6</v>
      </c>
    </row>
    <row r="8" spans="1:7" x14ac:dyDescent="0.25">
      <c r="A8" s="71" t="s">
        <v>259</v>
      </c>
      <c r="B8" s="87" t="s">
        <v>260</v>
      </c>
      <c r="C8" s="69">
        <f>C9</f>
        <v>48417.54</v>
      </c>
      <c r="D8" s="69"/>
      <c r="E8" s="69">
        <v>0</v>
      </c>
      <c r="F8" s="88">
        <v>0</v>
      </c>
      <c r="G8" s="88">
        <v>0</v>
      </c>
    </row>
    <row r="9" spans="1:7" x14ac:dyDescent="0.25">
      <c r="A9" s="71" t="s">
        <v>261</v>
      </c>
      <c r="B9" s="87" t="s">
        <v>262</v>
      </c>
      <c r="C9" s="69">
        <f>C10</f>
        <v>48417.54</v>
      </c>
      <c r="D9" s="69">
        <v>0</v>
      </c>
      <c r="E9" s="69">
        <f>E10</f>
        <v>0</v>
      </c>
      <c r="F9" s="88">
        <v>0</v>
      </c>
      <c r="G9" s="88">
        <v>0</v>
      </c>
    </row>
    <row r="10" spans="1:7" x14ac:dyDescent="0.25">
      <c r="A10" s="89" t="s">
        <v>263</v>
      </c>
      <c r="B10" s="90" t="s">
        <v>264</v>
      </c>
      <c r="C10" s="78">
        <f>C11</f>
        <v>48417.54</v>
      </c>
      <c r="D10" s="79"/>
      <c r="E10" s="78">
        <f>E11</f>
        <v>0</v>
      </c>
      <c r="F10" s="88">
        <v>0</v>
      </c>
      <c r="G10" s="88">
        <v>0</v>
      </c>
    </row>
    <row r="11" spans="1:7" s="28" customFormat="1" x14ac:dyDescent="0.25">
      <c r="A11" s="91" t="s">
        <v>265</v>
      </c>
      <c r="B11" s="92" t="s">
        <v>266</v>
      </c>
      <c r="C11" s="93">
        <v>48417.54</v>
      </c>
      <c r="D11" s="93">
        <v>0</v>
      </c>
      <c r="E11" s="93">
        <v>0</v>
      </c>
      <c r="F11" s="94">
        <v>0</v>
      </c>
      <c r="G11" s="94">
        <v>0</v>
      </c>
    </row>
    <row r="12" spans="1:7" ht="12.75" customHeight="1" x14ac:dyDescent="0.25"/>
    <row r="13" spans="1:7" ht="12" customHeight="1" x14ac:dyDescent="0.25">
      <c r="A13" s="240"/>
      <c r="B13" s="240"/>
      <c r="C13" s="240"/>
      <c r="D13" s="240"/>
      <c r="E13" s="240"/>
      <c r="F13" s="240"/>
      <c r="G13" s="240"/>
    </row>
    <row r="14" spans="1:7" ht="33.75" customHeight="1" x14ac:dyDescent="0.25">
      <c r="A14" s="238" t="s">
        <v>4</v>
      </c>
      <c r="B14" s="238"/>
      <c r="C14" s="36" t="s">
        <v>219</v>
      </c>
      <c r="D14" s="36" t="s">
        <v>6</v>
      </c>
      <c r="E14" s="36" t="s">
        <v>221</v>
      </c>
      <c r="F14" s="62" t="s">
        <v>222</v>
      </c>
      <c r="G14" s="62" t="s">
        <v>9</v>
      </c>
    </row>
    <row r="15" spans="1:7" ht="11.25" customHeight="1" x14ac:dyDescent="0.25">
      <c r="A15" s="235">
        <v>1</v>
      </c>
      <c r="B15" s="235"/>
      <c r="C15" s="38">
        <v>2</v>
      </c>
      <c r="D15" s="38">
        <v>3</v>
      </c>
      <c r="E15" s="38">
        <v>4</v>
      </c>
      <c r="F15" s="86">
        <v>5</v>
      </c>
      <c r="G15" s="86">
        <v>6</v>
      </c>
    </row>
    <row r="16" spans="1:7" x14ac:dyDescent="0.25">
      <c r="A16" s="71" t="s">
        <v>259</v>
      </c>
      <c r="B16" s="87" t="s">
        <v>260</v>
      </c>
      <c r="C16" s="69">
        <f>C17</f>
        <v>73668.570000000007</v>
      </c>
      <c r="D16" s="69">
        <v>-25251.03</v>
      </c>
      <c r="E16" s="69">
        <f>E17</f>
        <v>-99650.16</v>
      </c>
      <c r="F16" s="88">
        <f>E16/C16*100</f>
        <v>-135.26821546827907</v>
      </c>
      <c r="G16" s="88">
        <f>E16/D16*100</f>
        <v>394.63800090530964</v>
      </c>
    </row>
    <row r="17" spans="1:8" x14ac:dyDescent="0.25">
      <c r="A17" s="71" t="s">
        <v>261</v>
      </c>
      <c r="B17" s="87" t="s">
        <v>262</v>
      </c>
      <c r="C17" s="69">
        <f>C18</f>
        <v>73668.570000000007</v>
      </c>
      <c r="D17" s="69">
        <v>-25251.03</v>
      </c>
      <c r="E17" s="69">
        <f>E18</f>
        <v>-99650.16</v>
      </c>
      <c r="F17" s="88">
        <f t="shared" ref="F17:F19" si="0">E17/C17*100</f>
        <v>-135.26821546827907</v>
      </c>
      <c r="G17" s="88">
        <f t="shared" ref="G17:G19" si="1">E17/D17*100</f>
        <v>394.63800090530964</v>
      </c>
    </row>
    <row r="18" spans="1:8" x14ac:dyDescent="0.25">
      <c r="A18" s="89" t="s">
        <v>263</v>
      </c>
      <c r="B18" s="90" t="s">
        <v>264</v>
      </c>
      <c r="C18" s="78">
        <f>C19</f>
        <v>73668.570000000007</v>
      </c>
      <c r="D18" s="78">
        <f>D19</f>
        <v>-25251</v>
      </c>
      <c r="E18" s="78">
        <f>E19</f>
        <v>-99650.16</v>
      </c>
      <c r="F18" s="88">
        <f t="shared" si="0"/>
        <v>-135.26821546827907</v>
      </c>
      <c r="G18" s="88">
        <f t="shared" si="1"/>
        <v>394.63846976357371</v>
      </c>
    </row>
    <row r="19" spans="1:8" s="28" customFormat="1" x14ac:dyDescent="0.25">
      <c r="A19" s="91" t="s">
        <v>267</v>
      </c>
      <c r="B19" s="92" t="s">
        <v>268</v>
      </c>
      <c r="C19" s="93">
        <v>73668.570000000007</v>
      </c>
      <c r="D19" s="93">
        <v>-25251</v>
      </c>
      <c r="E19" s="93">
        <v>-99650.16</v>
      </c>
      <c r="F19" s="94">
        <f t="shared" si="0"/>
        <v>-135.26821546827907</v>
      </c>
      <c r="G19" s="94">
        <f t="shared" si="1"/>
        <v>394.63846976357371</v>
      </c>
    </row>
    <row r="20" spans="1:8" ht="19.5" customHeight="1" x14ac:dyDescent="0.25">
      <c r="F20" s="95"/>
      <c r="G20" s="95"/>
    </row>
    <row r="21" spans="1:8" ht="18" customHeight="1" x14ac:dyDescent="0.25">
      <c r="A21" s="242" t="s">
        <v>269</v>
      </c>
      <c r="B21" s="242"/>
      <c r="C21" s="42">
        <f>C9-C17</f>
        <v>-25251.030000000006</v>
      </c>
      <c r="D21" s="42">
        <f>D19</f>
        <v>-25251</v>
      </c>
      <c r="E21" s="42">
        <f>E16</f>
        <v>-99650.16</v>
      </c>
      <c r="F21" s="43">
        <f>E21/C21*100</f>
        <v>394.63800090530953</v>
      </c>
      <c r="G21" s="43">
        <f>E21/C21*100</f>
        <v>394.63800090530953</v>
      </c>
    </row>
    <row r="22" spans="1:8" ht="18" customHeight="1" x14ac:dyDescent="0.25">
      <c r="A22" s="96"/>
      <c r="B22" s="96"/>
      <c r="C22" s="97"/>
      <c r="D22" s="97"/>
      <c r="E22" s="97"/>
      <c r="F22" s="98"/>
      <c r="G22" s="98"/>
    </row>
    <row r="24" spans="1:8" s="28" customFormat="1" x14ac:dyDescent="0.25">
      <c r="A24" s="28" t="s">
        <v>325</v>
      </c>
      <c r="E24" s="32"/>
      <c r="F24" s="32"/>
      <c r="G24" s="32"/>
      <c r="H24" s="32"/>
    </row>
    <row r="25" spans="1:8" s="28" customFormat="1" x14ac:dyDescent="0.25">
      <c r="E25" s="32"/>
      <c r="F25" s="32"/>
      <c r="G25" s="32"/>
      <c r="H25" s="32"/>
    </row>
    <row r="26" spans="1:8" s="28" customFormat="1" x14ac:dyDescent="0.25">
      <c r="A26" s="28" t="s">
        <v>321</v>
      </c>
      <c r="E26" s="28" t="s">
        <v>322</v>
      </c>
      <c r="F26" s="32"/>
      <c r="G26" s="32"/>
      <c r="H26" s="32"/>
    </row>
    <row r="27" spans="1:8" s="28" customFormat="1" x14ac:dyDescent="0.25">
      <c r="A27" s="28" t="s">
        <v>323</v>
      </c>
      <c r="E27" s="28" t="s">
        <v>326</v>
      </c>
      <c r="F27" s="32"/>
      <c r="G27" s="32"/>
      <c r="H27" s="32"/>
    </row>
  </sheetData>
  <mergeCells count="8">
    <mergeCell ref="A15:B15"/>
    <mergeCell ref="A21:B21"/>
    <mergeCell ref="A3:G3"/>
    <mergeCell ref="A5:G5"/>
    <mergeCell ref="A6:B6"/>
    <mergeCell ref="A7:B7"/>
    <mergeCell ref="A13:G13"/>
    <mergeCell ref="A14:B14"/>
  </mergeCells>
  <pageMargins left="0.7" right="0.7" top="0.75" bottom="0.75" header="0.3" footer="0.3"/>
  <pageSetup paperSize="9" scale="86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5CEDC-1BAD-43F8-996B-8F6FA7CB1181}">
  <sheetPr>
    <pageSetUpPr fitToPage="1"/>
  </sheetPr>
  <dimension ref="A1:I20"/>
  <sheetViews>
    <sheetView workbookViewId="0">
      <selection activeCell="C21" sqref="C21"/>
    </sheetView>
  </sheetViews>
  <sheetFormatPr defaultRowHeight="15" x14ac:dyDescent="0.25"/>
  <cols>
    <col min="1" max="1" width="0.28515625" style="1" customWidth="1"/>
    <col min="2" max="2" width="19.7109375" style="1" customWidth="1"/>
    <col min="3" max="3" width="35.140625" style="1" customWidth="1"/>
    <col min="4" max="4" width="15.85546875" style="28" customWidth="1"/>
    <col min="5" max="5" width="15.85546875" style="1" customWidth="1"/>
    <col min="6" max="6" width="16" style="1" customWidth="1"/>
    <col min="7" max="7" width="7.85546875" style="2" customWidth="1"/>
    <col min="8" max="8" width="7.42578125" style="2" customWidth="1"/>
    <col min="9" max="9" width="0.28515625" style="1" customWidth="1"/>
    <col min="10" max="16384" width="9.140625" style="1"/>
  </cols>
  <sheetData>
    <row r="1" spans="1:9" s="34" customFormat="1" x14ac:dyDescent="0.25">
      <c r="A1" s="34" t="s">
        <v>320</v>
      </c>
      <c r="D1" s="99"/>
      <c r="G1" s="2"/>
      <c r="H1" s="2"/>
    </row>
    <row r="2" spans="1:9" ht="14.25" customHeight="1" x14ac:dyDescent="0.25"/>
    <row r="3" spans="1:9" ht="16.5" customHeight="1" x14ac:dyDescent="0.25">
      <c r="A3" s="234" t="s">
        <v>270</v>
      </c>
      <c r="B3" s="234"/>
      <c r="C3" s="234"/>
      <c r="D3" s="234"/>
      <c r="E3" s="234"/>
      <c r="F3" s="234"/>
      <c r="G3" s="234"/>
      <c r="H3" s="234"/>
      <c r="I3" s="234"/>
    </row>
    <row r="4" spans="1:9" ht="8.25" customHeight="1" x14ac:dyDescent="0.25"/>
    <row r="5" spans="1:9" ht="13.5" customHeight="1" x14ac:dyDescent="0.25">
      <c r="B5" s="234" t="s">
        <v>271</v>
      </c>
      <c r="C5" s="234"/>
      <c r="D5" s="234"/>
      <c r="E5" s="234"/>
      <c r="F5" s="234"/>
      <c r="G5" s="234"/>
      <c r="H5" s="234"/>
      <c r="I5" s="234"/>
    </row>
    <row r="6" spans="1:9" ht="18" customHeight="1" x14ac:dyDescent="0.25"/>
    <row r="7" spans="1:9" ht="39" customHeight="1" x14ac:dyDescent="0.25">
      <c r="A7" s="238" t="s">
        <v>4</v>
      </c>
      <c r="B7" s="238"/>
      <c r="C7" s="238"/>
      <c r="D7" s="100" t="s">
        <v>221</v>
      </c>
      <c r="E7" s="36" t="s">
        <v>6</v>
      </c>
      <c r="F7" s="36" t="s">
        <v>248</v>
      </c>
      <c r="G7" s="62" t="s">
        <v>18</v>
      </c>
      <c r="H7" s="62" t="s">
        <v>249</v>
      </c>
    </row>
    <row r="8" spans="1:9" ht="16.5" customHeight="1" x14ac:dyDescent="0.25">
      <c r="A8" s="245">
        <v>1</v>
      </c>
      <c r="B8" s="245"/>
      <c r="C8" s="245"/>
      <c r="D8" s="101">
        <v>2</v>
      </c>
      <c r="E8" s="102">
        <v>3</v>
      </c>
      <c r="F8" s="102">
        <v>4</v>
      </c>
      <c r="G8" s="102">
        <v>5</v>
      </c>
      <c r="H8" s="102">
        <v>6</v>
      </c>
    </row>
    <row r="9" spans="1:9" ht="18" customHeight="1" x14ac:dyDescent="0.25">
      <c r="A9" s="246" t="s">
        <v>272</v>
      </c>
      <c r="B9" s="246"/>
      <c r="C9" s="246"/>
      <c r="D9" s="103">
        <f>D10+D13</f>
        <v>2610907.73</v>
      </c>
      <c r="E9" s="69">
        <v>3619749</v>
      </c>
      <c r="F9" s="69">
        <v>3476211.3</v>
      </c>
      <c r="G9" s="88">
        <f>F9/D9*100</f>
        <v>133.14186710075734</v>
      </c>
      <c r="H9" s="88">
        <f>F9/E9*100</f>
        <v>96.034595216408647</v>
      </c>
    </row>
    <row r="10" spans="1:9" ht="22.5" customHeight="1" x14ac:dyDescent="0.25">
      <c r="A10" s="244" t="s">
        <v>273</v>
      </c>
      <c r="B10" s="244"/>
      <c r="C10" s="87" t="s">
        <v>274</v>
      </c>
      <c r="D10" s="103">
        <f>D11+D12</f>
        <v>2487595.2999999998</v>
      </c>
      <c r="E10" s="69">
        <v>3199116</v>
      </c>
      <c r="F10" s="69">
        <v>2969080.1</v>
      </c>
      <c r="G10" s="88">
        <f t="shared" ref="G10:G14" si="0">F10/D10*100</f>
        <v>119.35543132759578</v>
      </c>
      <c r="H10" s="88">
        <f t="shared" ref="H10:H14" si="1">F10/E10*100</f>
        <v>92.809391719462511</v>
      </c>
    </row>
    <row r="11" spans="1:9" ht="22.5" customHeight="1" x14ac:dyDescent="0.25">
      <c r="A11" s="244" t="s">
        <v>275</v>
      </c>
      <c r="B11" s="244"/>
      <c r="C11" s="87" t="s">
        <v>276</v>
      </c>
      <c r="D11" s="103">
        <v>184956.77</v>
      </c>
      <c r="E11" s="69">
        <v>261500</v>
      </c>
      <c r="F11" s="69">
        <v>249523.56</v>
      </c>
      <c r="G11" s="88">
        <f t="shared" si="0"/>
        <v>134.90912498093473</v>
      </c>
      <c r="H11" s="88">
        <f t="shared" si="1"/>
        <v>95.42009942638623</v>
      </c>
    </row>
    <row r="12" spans="1:9" ht="22.5" customHeight="1" x14ac:dyDescent="0.25">
      <c r="A12" s="244" t="s">
        <v>277</v>
      </c>
      <c r="B12" s="244"/>
      <c r="C12" s="87" t="s">
        <v>278</v>
      </c>
      <c r="D12" s="103">
        <v>2302638.5299999998</v>
      </c>
      <c r="E12" s="69">
        <v>2937616</v>
      </c>
      <c r="F12" s="69">
        <v>2719556.54</v>
      </c>
      <c r="G12" s="88">
        <f t="shared" si="0"/>
        <v>118.10609891948609</v>
      </c>
      <c r="H12" s="88">
        <f t="shared" si="1"/>
        <v>92.576992363876016</v>
      </c>
    </row>
    <row r="13" spans="1:9" ht="39" customHeight="1" x14ac:dyDescent="0.25">
      <c r="A13" s="244" t="s">
        <v>279</v>
      </c>
      <c r="B13" s="244"/>
      <c r="C13" s="87" t="s">
        <v>280</v>
      </c>
      <c r="D13" s="103">
        <f>D14</f>
        <v>123312.43</v>
      </c>
      <c r="E13" s="69">
        <v>420633</v>
      </c>
      <c r="F13" s="69">
        <v>507131.2</v>
      </c>
      <c r="G13" s="88">
        <f t="shared" si="0"/>
        <v>411.25716199088771</v>
      </c>
      <c r="H13" s="88">
        <f t="shared" si="1"/>
        <v>120.56381691403195</v>
      </c>
    </row>
    <row r="14" spans="1:9" ht="31.5" customHeight="1" x14ac:dyDescent="0.25">
      <c r="A14" s="244" t="s">
        <v>281</v>
      </c>
      <c r="B14" s="244"/>
      <c r="C14" s="87" t="s">
        <v>282</v>
      </c>
      <c r="D14" s="103">
        <v>123312.43</v>
      </c>
      <c r="E14" s="69">
        <v>420633</v>
      </c>
      <c r="F14" s="69">
        <v>507131.2</v>
      </c>
      <c r="G14" s="88">
        <f t="shared" si="0"/>
        <v>411.25716199088771</v>
      </c>
      <c r="H14" s="88">
        <f t="shared" si="1"/>
        <v>120.56381691403195</v>
      </c>
    </row>
    <row r="15" spans="1:9" ht="22.5" customHeight="1" x14ac:dyDescent="0.25">
      <c r="A15" s="104"/>
      <c r="B15" s="104"/>
      <c r="C15" s="104"/>
      <c r="D15" s="105"/>
      <c r="E15" s="97"/>
      <c r="F15" s="97"/>
      <c r="G15" s="98"/>
      <c r="H15" s="98"/>
    </row>
    <row r="17" spans="1:8" s="28" customFormat="1" x14ac:dyDescent="0.25">
      <c r="A17" s="28" t="s">
        <v>325</v>
      </c>
      <c r="E17" s="32"/>
      <c r="F17" s="32"/>
      <c r="G17" s="31"/>
      <c r="H17" s="31"/>
    </row>
    <row r="18" spans="1:8" s="28" customFormat="1" x14ac:dyDescent="0.25">
      <c r="A18" s="33"/>
      <c r="G18" s="31"/>
      <c r="H18" s="31"/>
    </row>
    <row r="19" spans="1:8" s="28" customFormat="1" x14ac:dyDescent="0.25">
      <c r="A19" s="33"/>
      <c r="B19" s="28" t="s">
        <v>321</v>
      </c>
      <c r="F19" s="28" t="s">
        <v>322</v>
      </c>
      <c r="G19" s="31"/>
      <c r="H19" s="31"/>
    </row>
    <row r="20" spans="1:8" x14ac:dyDescent="0.25">
      <c r="B20" s="28" t="s">
        <v>323</v>
      </c>
      <c r="C20" s="28"/>
      <c r="F20" s="28" t="s">
        <v>326</v>
      </c>
    </row>
  </sheetData>
  <mergeCells count="10">
    <mergeCell ref="A11:B11"/>
    <mergeCell ref="A12:B12"/>
    <mergeCell ref="A13:B13"/>
    <mergeCell ref="A14:B14"/>
    <mergeCell ref="A3:I3"/>
    <mergeCell ref="B5:I5"/>
    <mergeCell ref="A7:C7"/>
    <mergeCell ref="A8:C8"/>
    <mergeCell ref="A9:C9"/>
    <mergeCell ref="A10:B10"/>
  </mergeCells>
  <pageMargins left="0.7" right="0.7" top="0.75" bottom="0.75" header="0.3" footer="0.3"/>
  <pageSetup paperSize="9" scale="92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4D3BC-F0C1-4163-A8C0-CC698A9ECCE1}">
  <sheetPr>
    <pageSetUpPr fitToPage="1"/>
  </sheetPr>
  <dimension ref="A1:I277"/>
  <sheetViews>
    <sheetView topLeftCell="A97" zoomScaleNormal="100" workbookViewId="0">
      <selection activeCell="C121" sqref="C121"/>
    </sheetView>
  </sheetViews>
  <sheetFormatPr defaultRowHeight="15" x14ac:dyDescent="0.25"/>
  <cols>
    <col min="1" max="1" width="0.28515625" style="1" customWidth="1"/>
    <col min="2" max="2" width="19.7109375" style="1" customWidth="1"/>
    <col min="3" max="3" width="35.140625" style="1" customWidth="1"/>
    <col min="4" max="4" width="19.42578125" style="1" customWidth="1"/>
    <col min="5" max="5" width="15.85546875" style="1" customWidth="1"/>
    <col min="6" max="6" width="16" style="1" customWidth="1"/>
    <col min="7" max="7" width="8.140625" style="2" customWidth="1"/>
    <col min="8" max="8" width="7.42578125" style="2" customWidth="1"/>
    <col min="9" max="9" width="0.28515625" style="1" customWidth="1"/>
    <col min="10" max="16384" width="9.140625" style="1"/>
  </cols>
  <sheetData>
    <row r="1" spans="1:9" s="34" customFormat="1" x14ac:dyDescent="0.25">
      <c r="A1" s="34" t="s">
        <v>320</v>
      </c>
      <c r="G1" s="2"/>
      <c r="H1" s="2"/>
    </row>
    <row r="2" spans="1:9" ht="14.25" customHeight="1" x14ac:dyDescent="0.25"/>
    <row r="3" spans="1:9" ht="48" customHeight="1" x14ac:dyDescent="0.25">
      <c r="B3" s="233" t="s">
        <v>283</v>
      </c>
      <c r="C3" s="233"/>
      <c r="D3" s="233"/>
      <c r="E3" s="233"/>
      <c r="F3" s="233"/>
      <c r="G3" s="233"/>
      <c r="H3" s="233"/>
      <c r="I3" s="233"/>
    </row>
    <row r="4" spans="1:9" ht="20.25" customHeight="1" x14ac:dyDescent="0.25"/>
    <row r="5" spans="1:9" ht="27.75" customHeight="1" x14ac:dyDescent="0.25">
      <c r="A5" s="238" t="s">
        <v>4</v>
      </c>
      <c r="B5" s="238"/>
      <c r="C5" s="238"/>
      <c r="D5" s="36" t="s">
        <v>219</v>
      </c>
      <c r="E5" s="36" t="s">
        <v>6</v>
      </c>
      <c r="F5" s="36" t="s">
        <v>248</v>
      </c>
      <c r="G5" s="62" t="s">
        <v>222</v>
      </c>
      <c r="H5" s="62" t="s">
        <v>319</v>
      </c>
    </row>
    <row r="6" spans="1:9" ht="15.75" customHeight="1" x14ac:dyDescent="0.25">
      <c r="A6" s="245">
        <v>1</v>
      </c>
      <c r="B6" s="245"/>
      <c r="C6" s="245"/>
      <c r="D6" s="102">
        <v>2</v>
      </c>
      <c r="E6" s="102">
        <v>3</v>
      </c>
      <c r="F6" s="102">
        <v>4</v>
      </c>
      <c r="G6" s="189">
        <v>5</v>
      </c>
      <c r="H6" s="102">
        <v>6</v>
      </c>
    </row>
    <row r="7" spans="1:9" ht="16.5" customHeight="1" x14ac:dyDescent="0.25">
      <c r="A7" s="246" t="s">
        <v>272</v>
      </c>
      <c r="B7" s="246"/>
      <c r="C7" s="246"/>
      <c r="D7" s="69">
        <f>D8+D102+D242</f>
        <v>2610907.7300000004</v>
      </c>
      <c r="E7" s="69">
        <v>3619749</v>
      </c>
      <c r="F7" s="69">
        <v>3476211.3</v>
      </c>
      <c r="G7" s="70">
        <f t="shared" ref="G7:G81" si="0">F7/D7*100</f>
        <v>133.14186710075731</v>
      </c>
      <c r="H7" s="70">
        <f>F7/E7*100</f>
        <v>96.034595216408647</v>
      </c>
    </row>
    <row r="8" spans="1:9" s="108" customFormat="1" ht="25.5" customHeight="1" x14ac:dyDescent="0.2">
      <c r="A8" s="247" t="s">
        <v>275</v>
      </c>
      <c r="B8" s="247"/>
      <c r="C8" s="106" t="s">
        <v>276</v>
      </c>
      <c r="D8" s="107">
        <f>D12+D79</f>
        <v>184956.77000000002</v>
      </c>
      <c r="E8" s="107">
        <v>261500</v>
      </c>
      <c r="F8" s="107">
        <v>249523.56</v>
      </c>
      <c r="G8" s="190">
        <f t="shared" si="0"/>
        <v>134.90912498093473</v>
      </c>
      <c r="H8" s="190">
        <f t="shared" ref="H8:H81" si="1">F8/E8*100</f>
        <v>95.42009942638623</v>
      </c>
    </row>
    <row r="9" spans="1:9" s="108" customFormat="1" ht="25.5" customHeight="1" x14ac:dyDescent="0.2">
      <c r="A9" s="247" t="s">
        <v>284</v>
      </c>
      <c r="B9" s="247"/>
      <c r="C9" s="106" t="s">
        <v>224</v>
      </c>
      <c r="D9" s="107">
        <f>D59+D63+D74+D81</f>
        <v>22632.07</v>
      </c>
      <c r="E9" s="107">
        <v>37298</v>
      </c>
      <c r="F9" s="107">
        <v>36095.93</v>
      </c>
      <c r="G9" s="190">
        <f t="shared" si="0"/>
        <v>159.49018361996937</v>
      </c>
      <c r="H9" s="190">
        <f t="shared" si="1"/>
        <v>96.777119416590708</v>
      </c>
    </row>
    <row r="10" spans="1:9" s="108" customFormat="1" ht="25.5" customHeight="1" x14ac:dyDescent="0.2">
      <c r="A10" s="247" t="s">
        <v>285</v>
      </c>
      <c r="B10" s="247"/>
      <c r="C10" s="106" t="s">
        <v>228</v>
      </c>
      <c r="D10" s="107">
        <f>D14+D52</f>
        <v>108208.81</v>
      </c>
      <c r="E10" s="107">
        <v>145500</v>
      </c>
      <c r="F10" s="107">
        <v>135634.72</v>
      </c>
      <c r="G10" s="190">
        <f t="shared" si="0"/>
        <v>125.34535773935598</v>
      </c>
      <c r="H10" s="190">
        <f t="shared" si="1"/>
        <v>93.219738831615118</v>
      </c>
    </row>
    <row r="11" spans="1:9" s="108" customFormat="1" ht="25.5" customHeight="1" x14ac:dyDescent="0.2">
      <c r="A11" s="247" t="s">
        <v>286</v>
      </c>
      <c r="B11" s="247"/>
      <c r="C11" s="106" t="s">
        <v>235</v>
      </c>
      <c r="D11" s="107">
        <f>D91</f>
        <v>54115.890000000007</v>
      </c>
      <c r="E11" s="107">
        <v>78702</v>
      </c>
      <c r="F11" s="107">
        <v>77792.91</v>
      </c>
      <c r="G11" s="190">
        <f t="shared" si="0"/>
        <v>143.75243574484313</v>
      </c>
      <c r="H11" s="190">
        <f t="shared" si="1"/>
        <v>98.844895936570865</v>
      </c>
    </row>
    <row r="12" spans="1:9" s="108" customFormat="1" ht="25.5" customHeight="1" x14ac:dyDescent="0.2">
      <c r="A12" s="247" t="s">
        <v>287</v>
      </c>
      <c r="B12" s="247"/>
      <c r="C12" s="106" t="s">
        <v>288</v>
      </c>
      <c r="D12" s="107">
        <f>D13+D51+D58+D62+D73</f>
        <v>122028</v>
      </c>
      <c r="E12" s="107">
        <v>153400</v>
      </c>
      <c r="F12" s="107">
        <v>143317.9</v>
      </c>
      <c r="G12" s="190">
        <f t="shared" si="0"/>
        <v>117.44673353656539</v>
      </c>
      <c r="H12" s="190">
        <f t="shared" si="1"/>
        <v>93.427574967405462</v>
      </c>
    </row>
    <row r="13" spans="1:9" s="108" customFormat="1" ht="25.5" customHeight="1" x14ac:dyDescent="0.2">
      <c r="A13" s="248" t="s">
        <v>289</v>
      </c>
      <c r="B13" s="248"/>
      <c r="C13" s="109" t="s">
        <v>290</v>
      </c>
      <c r="D13" s="110">
        <f>D14</f>
        <v>108208.81</v>
      </c>
      <c r="E13" s="110">
        <v>128500</v>
      </c>
      <c r="F13" s="110">
        <v>115634.72</v>
      </c>
      <c r="G13" s="191">
        <f t="shared" si="0"/>
        <v>106.86257431349628</v>
      </c>
      <c r="H13" s="191">
        <f t="shared" si="1"/>
        <v>89.988108949416343</v>
      </c>
    </row>
    <row r="14" spans="1:9" s="108" customFormat="1" ht="25.5" customHeight="1" x14ac:dyDescent="0.2">
      <c r="A14" s="249" t="s">
        <v>291</v>
      </c>
      <c r="B14" s="249"/>
      <c r="C14" s="111" t="s">
        <v>231</v>
      </c>
      <c r="D14" s="112">
        <f>D15+D46+D50</f>
        <v>108208.81</v>
      </c>
      <c r="E14" s="113">
        <v>128500</v>
      </c>
      <c r="F14" s="113">
        <v>115634.72</v>
      </c>
      <c r="G14" s="188">
        <f t="shared" si="0"/>
        <v>106.86257431349628</v>
      </c>
      <c r="H14" s="188">
        <f t="shared" si="1"/>
        <v>89.988108949416343</v>
      </c>
    </row>
    <row r="15" spans="1:9" s="108" customFormat="1" ht="25.5" customHeight="1" x14ac:dyDescent="0.2">
      <c r="A15" s="250" t="s">
        <v>107</v>
      </c>
      <c r="B15" s="250"/>
      <c r="C15" s="114" t="s">
        <v>108</v>
      </c>
      <c r="D15" s="115">
        <f>D16+D18+D19+D21+D22+D24+D25+D27+D29+D30+D32+D33+D35+D36+D38+D39+D41+D43+D44</f>
        <v>107471.29</v>
      </c>
      <c r="E15" s="116">
        <v>127736</v>
      </c>
      <c r="F15" s="116">
        <v>114883.29</v>
      </c>
      <c r="G15" s="192">
        <f t="shared" si="0"/>
        <v>106.89672562783976</v>
      </c>
      <c r="H15" s="192">
        <f t="shared" si="1"/>
        <v>89.938067576877302</v>
      </c>
    </row>
    <row r="16" spans="1:9" s="108" customFormat="1" ht="25.5" customHeight="1" x14ac:dyDescent="0.2">
      <c r="A16" s="251" t="s">
        <v>111</v>
      </c>
      <c r="B16" s="251"/>
      <c r="C16" s="117" t="s">
        <v>112</v>
      </c>
      <c r="D16" s="53">
        <v>8643.82</v>
      </c>
      <c r="E16" s="78"/>
      <c r="F16" s="78">
        <v>8624.01</v>
      </c>
      <c r="G16" s="70">
        <f t="shared" si="0"/>
        <v>99.770818920338471</v>
      </c>
      <c r="H16" s="70"/>
    </row>
    <row r="17" spans="1:8" s="108" customFormat="1" ht="0.75" customHeight="1" x14ac:dyDescent="0.2">
      <c r="D17" s="118">
        <v>0</v>
      </c>
      <c r="E17" s="119"/>
      <c r="F17" s="119"/>
      <c r="G17" s="70" t="e">
        <f t="shared" si="0"/>
        <v>#DIV/0!</v>
      </c>
      <c r="H17" s="70"/>
    </row>
    <row r="18" spans="1:8" s="108" customFormat="1" ht="25.5" customHeight="1" x14ac:dyDescent="0.2">
      <c r="A18" s="251" t="s">
        <v>115</v>
      </c>
      <c r="B18" s="251"/>
      <c r="C18" s="117" t="s">
        <v>116</v>
      </c>
      <c r="D18" s="53">
        <v>1153.2</v>
      </c>
      <c r="E18" s="78"/>
      <c r="F18" s="78">
        <v>608.83000000000004</v>
      </c>
      <c r="G18" s="70">
        <f t="shared" si="0"/>
        <v>52.794831772459247</v>
      </c>
      <c r="H18" s="70"/>
    </row>
    <row r="19" spans="1:8" s="108" customFormat="1" ht="25.5" customHeight="1" x14ac:dyDescent="0.2">
      <c r="A19" s="251" t="s">
        <v>117</v>
      </c>
      <c r="B19" s="251"/>
      <c r="C19" s="117" t="s">
        <v>118</v>
      </c>
      <c r="D19" s="53">
        <v>1483</v>
      </c>
      <c r="E19" s="78"/>
      <c r="F19" s="78">
        <v>1468.5</v>
      </c>
      <c r="G19" s="70">
        <f t="shared" si="0"/>
        <v>99.022252191503711</v>
      </c>
      <c r="H19" s="70"/>
    </row>
    <row r="20" spans="1:8" s="108" customFormat="1" ht="0.75" customHeight="1" x14ac:dyDescent="0.2">
      <c r="D20" s="118">
        <v>0</v>
      </c>
      <c r="E20" s="119"/>
      <c r="F20" s="119"/>
      <c r="G20" s="70" t="e">
        <f t="shared" si="0"/>
        <v>#DIV/0!</v>
      </c>
      <c r="H20" s="70"/>
    </row>
    <row r="21" spans="1:8" s="108" customFormat="1" ht="25.5" customHeight="1" x14ac:dyDescent="0.2">
      <c r="A21" s="251" t="s">
        <v>121</v>
      </c>
      <c r="B21" s="251"/>
      <c r="C21" s="117" t="s">
        <v>122</v>
      </c>
      <c r="D21" s="53">
        <v>9470.4500000000007</v>
      </c>
      <c r="E21" s="78"/>
      <c r="F21" s="78">
        <v>16260.82</v>
      </c>
      <c r="G21" s="70">
        <f t="shared" si="0"/>
        <v>171.70060556784523</v>
      </c>
      <c r="H21" s="70"/>
    </row>
    <row r="22" spans="1:8" s="108" customFormat="1" ht="25.5" customHeight="1" x14ac:dyDescent="0.2">
      <c r="A22" s="251" t="s">
        <v>125</v>
      </c>
      <c r="B22" s="251"/>
      <c r="C22" s="117" t="s">
        <v>126</v>
      </c>
      <c r="D22" s="53">
        <v>48507.47</v>
      </c>
      <c r="E22" s="78"/>
      <c r="F22" s="78">
        <v>46457.03</v>
      </c>
      <c r="G22" s="70">
        <f t="shared" si="0"/>
        <v>95.772939714233701</v>
      </c>
      <c r="H22" s="70"/>
    </row>
    <row r="23" spans="1:8" s="108" customFormat="1" ht="0.75" customHeight="1" x14ac:dyDescent="0.2">
      <c r="D23" s="118">
        <v>0</v>
      </c>
      <c r="E23" s="119"/>
      <c r="F23" s="119"/>
      <c r="G23" s="70" t="e">
        <f t="shared" si="0"/>
        <v>#DIV/0!</v>
      </c>
      <c r="H23" s="70"/>
    </row>
    <row r="24" spans="1:8" s="108" customFormat="1" ht="25.5" customHeight="1" x14ac:dyDescent="0.2">
      <c r="A24" s="251" t="s">
        <v>127</v>
      </c>
      <c r="B24" s="251"/>
      <c r="C24" s="117" t="s">
        <v>128</v>
      </c>
      <c r="D24" s="53">
        <v>2366.39</v>
      </c>
      <c r="E24" s="78"/>
      <c r="F24" s="78">
        <v>3713.56</v>
      </c>
      <c r="G24" s="70">
        <f t="shared" si="0"/>
        <v>156.9293311753346</v>
      </c>
      <c r="H24" s="70"/>
    </row>
    <row r="25" spans="1:8" s="108" customFormat="1" ht="25.5" customHeight="1" x14ac:dyDescent="0.2">
      <c r="A25" s="251" t="s">
        <v>129</v>
      </c>
      <c r="B25" s="251"/>
      <c r="C25" s="117" t="s">
        <v>130</v>
      </c>
      <c r="D25" s="53">
        <v>3310.86</v>
      </c>
      <c r="E25" s="78"/>
      <c r="F25" s="78">
        <v>1601.22</v>
      </c>
      <c r="G25" s="70">
        <f t="shared" si="0"/>
        <v>48.362661060872405</v>
      </c>
      <c r="H25" s="70"/>
    </row>
    <row r="26" spans="1:8" s="108" customFormat="1" ht="0.75" customHeight="1" x14ac:dyDescent="0.2">
      <c r="D26" s="118">
        <v>0</v>
      </c>
      <c r="E26" s="119"/>
      <c r="F26" s="119"/>
      <c r="G26" s="70" t="e">
        <f t="shared" si="0"/>
        <v>#DIV/0!</v>
      </c>
      <c r="H26" s="70"/>
    </row>
    <row r="27" spans="1:8" s="108" customFormat="1" ht="25.5" customHeight="1" x14ac:dyDescent="0.2">
      <c r="A27" s="251" t="s">
        <v>131</v>
      </c>
      <c r="B27" s="251"/>
      <c r="C27" s="117" t="s">
        <v>132</v>
      </c>
      <c r="D27" s="53">
        <v>1406.5</v>
      </c>
      <c r="E27" s="78"/>
      <c r="F27" s="78">
        <v>1403.96</v>
      </c>
      <c r="G27" s="70">
        <f t="shared" si="0"/>
        <v>99.819409882687523</v>
      </c>
      <c r="H27" s="70"/>
    </row>
    <row r="28" spans="1:8" s="108" customFormat="1" ht="0.75" customHeight="1" x14ac:dyDescent="0.2">
      <c r="D28" s="118">
        <v>0</v>
      </c>
      <c r="E28" s="119"/>
      <c r="F28" s="119"/>
      <c r="G28" s="70" t="e">
        <f t="shared" si="0"/>
        <v>#DIV/0!</v>
      </c>
      <c r="H28" s="70"/>
    </row>
    <row r="29" spans="1:8" s="108" customFormat="1" ht="25.5" customHeight="1" x14ac:dyDescent="0.2">
      <c r="A29" s="251" t="s">
        <v>135</v>
      </c>
      <c r="B29" s="251"/>
      <c r="C29" s="117" t="s">
        <v>136</v>
      </c>
      <c r="D29" s="53">
        <v>1760.07</v>
      </c>
      <c r="E29" s="78"/>
      <c r="F29" s="78">
        <v>2149.7199999999998</v>
      </c>
      <c r="G29" s="70">
        <f t="shared" si="0"/>
        <v>122.13832404393006</v>
      </c>
      <c r="H29" s="70"/>
    </row>
    <row r="30" spans="1:8" s="108" customFormat="1" ht="25.5" customHeight="1" x14ac:dyDescent="0.2">
      <c r="A30" s="251" t="s">
        <v>137</v>
      </c>
      <c r="B30" s="251"/>
      <c r="C30" s="117" t="s">
        <v>138</v>
      </c>
      <c r="D30" s="53">
        <v>9371.11</v>
      </c>
      <c r="E30" s="78"/>
      <c r="F30" s="78">
        <v>10072.44</v>
      </c>
      <c r="G30" s="70">
        <f t="shared" si="0"/>
        <v>107.48395867725382</v>
      </c>
      <c r="H30" s="70"/>
    </row>
    <row r="31" spans="1:8" s="108" customFormat="1" ht="0.75" customHeight="1" x14ac:dyDescent="0.2">
      <c r="D31" s="118">
        <v>0</v>
      </c>
      <c r="E31" s="119"/>
      <c r="F31" s="119"/>
      <c r="G31" s="70" t="e">
        <f t="shared" si="0"/>
        <v>#DIV/0!</v>
      </c>
      <c r="H31" s="70"/>
    </row>
    <row r="32" spans="1:8" s="108" customFormat="1" ht="25.5" customHeight="1" x14ac:dyDescent="0.2">
      <c r="A32" s="251" t="s">
        <v>139</v>
      </c>
      <c r="B32" s="251"/>
      <c r="C32" s="117" t="s">
        <v>140</v>
      </c>
      <c r="D32" s="53">
        <v>321.85000000000002</v>
      </c>
      <c r="E32" s="78"/>
      <c r="F32" s="78">
        <v>817.6</v>
      </c>
      <c r="G32" s="70">
        <f t="shared" si="0"/>
        <v>254.03138107814195</v>
      </c>
      <c r="H32" s="70"/>
    </row>
    <row r="33" spans="1:8" s="108" customFormat="1" ht="25.5" customHeight="1" x14ac:dyDescent="0.2">
      <c r="A33" s="251" t="s">
        <v>141</v>
      </c>
      <c r="B33" s="251"/>
      <c r="C33" s="117" t="s">
        <v>142</v>
      </c>
      <c r="D33" s="53">
        <v>7651.34</v>
      </c>
      <c r="E33" s="78"/>
      <c r="F33" s="78">
        <v>8692.2900000000009</v>
      </c>
      <c r="G33" s="70">
        <f t="shared" si="0"/>
        <v>113.60480647834237</v>
      </c>
      <c r="H33" s="70"/>
    </row>
    <row r="34" spans="1:8" s="108" customFormat="1" ht="0.75" customHeight="1" x14ac:dyDescent="0.2">
      <c r="D34" s="118">
        <v>0</v>
      </c>
      <c r="E34" s="119"/>
      <c r="F34" s="119"/>
      <c r="G34" s="70" t="e">
        <f t="shared" si="0"/>
        <v>#DIV/0!</v>
      </c>
      <c r="H34" s="70"/>
    </row>
    <row r="35" spans="1:8" s="108" customFormat="1" ht="25.5" customHeight="1" x14ac:dyDescent="0.2">
      <c r="A35" s="251" t="s">
        <v>145</v>
      </c>
      <c r="B35" s="251"/>
      <c r="C35" s="117" t="s">
        <v>146</v>
      </c>
      <c r="D35" s="53">
        <v>5378.88</v>
      </c>
      <c r="E35" s="78"/>
      <c r="F35" s="78">
        <v>6813.57</v>
      </c>
      <c r="G35" s="70">
        <f t="shared" si="0"/>
        <v>126.67265304301267</v>
      </c>
      <c r="H35" s="70"/>
    </row>
    <row r="36" spans="1:8" s="108" customFormat="1" ht="25.5" customHeight="1" x14ac:dyDescent="0.2">
      <c r="A36" s="251" t="s">
        <v>147</v>
      </c>
      <c r="B36" s="251"/>
      <c r="C36" s="117" t="s">
        <v>148</v>
      </c>
      <c r="D36" s="53">
        <v>374.67</v>
      </c>
      <c r="E36" s="78"/>
      <c r="F36" s="78">
        <v>826.61</v>
      </c>
      <c r="G36" s="70">
        <f t="shared" si="0"/>
        <v>220.62348199749113</v>
      </c>
      <c r="H36" s="70"/>
    </row>
    <row r="37" spans="1:8" s="108" customFormat="1" ht="0.75" customHeight="1" x14ac:dyDescent="0.2">
      <c r="D37" s="118">
        <v>0</v>
      </c>
      <c r="E37" s="119"/>
      <c r="F37" s="119"/>
      <c r="G37" s="70" t="e">
        <f t="shared" si="0"/>
        <v>#DIV/0!</v>
      </c>
      <c r="H37" s="70"/>
    </row>
    <row r="38" spans="1:8" s="108" customFormat="1" ht="25.5" customHeight="1" x14ac:dyDescent="0.2">
      <c r="A38" s="251" t="s">
        <v>149</v>
      </c>
      <c r="B38" s="251"/>
      <c r="C38" s="117" t="s">
        <v>150</v>
      </c>
      <c r="D38" s="53">
        <v>773.04</v>
      </c>
      <c r="E38" s="78"/>
      <c r="F38" s="78">
        <v>2281.92</v>
      </c>
      <c r="G38" s="70">
        <f t="shared" si="0"/>
        <v>295.18782986650109</v>
      </c>
      <c r="H38" s="70"/>
    </row>
    <row r="39" spans="1:8" s="108" customFormat="1" ht="25.5" customHeight="1" x14ac:dyDescent="0.2">
      <c r="A39" s="251" t="s">
        <v>151</v>
      </c>
      <c r="B39" s="251"/>
      <c r="C39" s="117" t="s">
        <v>152</v>
      </c>
      <c r="D39" s="53">
        <v>2861.81</v>
      </c>
      <c r="E39" s="78"/>
      <c r="F39" s="78">
        <v>1051.04</v>
      </c>
      <c r="G39" s="70">
        <f t="shared" si="0"/>
        <v>36.726407413490065</v>
      </c>
      <c r="H39" s="70"/>
    </row>
    <row r="40" spans="1:8" s="108" customFormat="1" ht="0.75" customHeight="1" x14ac:dyDescent="0.2">
      <c r="D40" s="118">
        <v>0</v>
      </c>
      <c r="E40" s="119"/>
      <c r="F40" s="119"/>
      <c r="G40" s="70" t="e">
        <f t="shared" si="0"/>
        <v>#DIV/0!</v>
      </c>
      <c r="H40" s="70"/>
    </row>
    <row r="41" spans="1:8" s="108" customFormat="1" ht="25.5" customHeight="1" x14ac:dyDescent="0.2">
      <c r="A41" s="251" t="s">
        <v>157</v>
      </c>
      <c r="B41" s="251"/>
      <c r="C41" s="117" t="s">
        <v>158</v>
      </c>
      <c r="D41" s="53">
        <v>163.09</v>
      </c>
      <c r="E41" s="78"/>
      <c r="F41" s="78">
        <v>195</v>
      </c>
      <c r="G41" s="70">
        <f t="shared" si="0"/>
        <v>119.56588386780305</v>
      </c>
      <c r="H41" s="70"/>
    </row>
    <row r="42" spans="1:8" s="108" customFormat="1" ht="0.75" customHeight="1" x14ac:dyDescent="0.2">
      <c r="D42" s="118">
        <v>0</v>
      </c>
      <c r="E42" s="119"/>
      <c r="F42" s="119"/>
      <c r="G42" s="70" t="e">
        <f t="shared" si="0"/>
        <v>#DIV/0!</v>
      </c>
      <c r="H42" s="70"/>
    </row>
    <row r="43" spans="1:8" s="108" customFormat="1" ht="25.5" customHeight="1" x14ac:dyDescent="0.2">
      <c r="A43" s="251" t="s">
        <v>159</v>
      </c>
      <c r="B43" s="251"/>
      <c r="C43" s="117" t="s">
        <v>160</v>
      </c>
      <c r="D43" s="53">
        <v>53.18</v>
      </c>
      <c r="E43" s="78"/>
      <c r="F43" s="78">
        <v>73.09</v>
      </c>
      <c r="G43" s="70">
        <f t="shared" si="0"/>
        <v>137.43888679954873</v>
      </c>
      <c r="H43" s="70"/>
    </row>
    <row r="44" spans="1:8" s="108" customFormat="1" ht="25.5" customHeight="1" x14ac:dyDescent="0.2">
      <c r="A44" s="251" t="s">
        <v>161</v>
      </c>
      <c r="B44" s="251"/>
      <c r="C44" s="117" t="s">
        <v>154</v>
      </c>
      <c r="D44" s="53">
        <v>2420.56</v>
      </c>
      <c r="E44" s="78"/>
      <c r="F44" s="78">
        <v>1772.08</v>
      </c>
      <c r="G44" s="70">
        <f t="shared" si="0"/>
        <v>73.209505238457211</v>
      </c>
      <c r="H44" s="70"/>
    </row>
    <row r="45" spans="1:8" s="108" customFormat="1" ht="0.75" customHeight="1" x14ac:dyDescent="0.2">
      <c r="D45" s="52">
        <v>0</v>
      </c>
      <c r="E45" s="119"/>
      <c r="F45" s="119"/>
      <c r="G45" s="70" t="e">
        <f t="shared" si="0"/>
        <v>#DIV/0!</v>
      </c>
      <c r="H45" s="70" t="e">
        <f t="shared" si="1"/>
        <v>#DIV/0!</v>
      </c>
    </row>
    <row r="46" spans="1:8" s="108" customFormat="1" ht="25.5" customHeight="1" x14ac:dyDescent="0.2">
      <c r="A46" s="250" t="s">
        <v>162</v>
      </c>
      <c r="B46" s="250"/>
      <c r="C46" s="114" t="s">
        <v>163</v>
      </c>
      <c r="D46" s="115">
        <f>D47+D48</f>
        <v>737.5200000000001</v>
      </c>
      <c r="E46" s="116">
        <v>764</v>
      </c>
      <c r="F46" s="116">
        <v>751.43</v>
      </c>
      <c r="G46" s="192">
        <f t="shared" si="0"/>
        <v>101.88605054778172</v>
      </c>
      <c r="H46" s="192">
        <f t="shared" si="1"/>
        <v>98.35471204188481</v>
      </c>
    </row>
    <row r="47" spans="1:8" s="108" customFormat="1" ht="25.5" customHeight="1" x14ac:dyDescent="0.2">
      <c r="A47" s="251" t="s">
        <v>166</v>
      </c>
      <c r="B47" s="251"/>
      <c r="C47" s="117" t="s">
        <v>167</v>
      </c>
      <c r="D47" s="53">
        <v>733.58</v>
      </c>
      <c r="E47" s="78"/>
      <c r="F47" s="78">
        <v>748.63</v>
      </c>
      <c r="G47" s="70">
        <f t="shared" si="0"/>
        <v>102.05158264947245</v>
      </c>
      <c r="H47" s="70"/>
    </row>
    <row r="48" spans="1:8" s="108" customFormat="1" ht="25.5" customHeight="1" x14ac:dyDescent="0.2">
      <c r="A48" s="251" t="s">
        <v>168</v>
      </c>
      <c r="B48" s="251"/>
      <c r="C48" s="117" t="s">
        <v>169</v>
      </c>
      <c r="D48" s="53">
        <v>3.94</v>
      </c>
      <c r="E48" s="78"/>
      <c r="F48" s="78">
        <v>2.8</v>
      </c>
      <c r="G48" s="70">
        <f t="shared" si="0"/>
        <v>71.065989847715727</v>
      </c>
      <c r="H48" s="70"/>
    </row>
    <row r="49" spans="1:8" s="108" customFormat="1" ht="0.75" customHeight="1" x14ac:dyDescent="0.2">
      <c r="D49" s="52">
        <v>0</v>
      </c>
      <c r="E49" s="119"/>
      <c r="F49" s="119"/>
      <c r="G49" s="70" t="e">
        <f t="shared" si="0"/>
        <v>#DIV/0!</v>
      </c>
      <c r="H49" s="70" t="e">
        <f t="shared" si="1"/>
        <v>#DIV/0!</v>
      </c>
    </row>
    <row r="50" spans="1:8" s="123" customFormat="1" ht="25.5" customHeight="1" x14ac:dyDescent="0.2">
      <c r="A50" s="252" t="s">
        <v>212</v>
      </c>
      <c r="B50" s="252"/>
      <c r="C50" s="120" t="s">
        <v>213</v>
      </c>
      <c r="D50" s="121">
        <v>0</v>
      </c>
      <c r="E50" s="122"/>
      <c r="F50" s="122"/>
      <c r="G50" s="193"/>
      <c r="H50" s="193"/>
    </row>
    <row r="51" spans="1:8" s="108" customFormat="1" ht="25.5" customHeight="1" x14ac:dyDescent="0.2">
      <c r="A51" s="248" t="s">
        <v>292</v>
      </c>
      <c r="B51" s="248"/>
      <c r="C51" s="124" t="s">
        <v>293</v>
      </c>
      <c r="D51" s="125">
        <f>D52</f>
        <v>0</v>
      </c>
      <c r="E51" s="110">
        <v>17000</v>
      </c>
      <c r="F51" s="110">
        <v>20000</v>
      </c>
      <c r="G51" s="191"/>
      <c r="H51" s="191">
        <f t="shared" si="1"/>
        <v>117.64705882352942</v>
      </c>
    </row>
    <row r="52" spans="1:8" s="108" customFormat="1" ht="25.5" customHeight="1" x14ac:dyDescent="0.2">
      <c r="A52" s="249" t="s">
        <v>291</v>
      </c>
      <c r="B52" s="249"/>
      <c r="C52" s="126" t="s">
        <v>231</v>
      </c>
      <c r="D52" s="127">
        <f>D53+D55</f>
        <v>0</v>
      </c>
      <c r="E52" s="113">
        <v>17000</v>
      </c>
      <c r="F52" s="113">
        <v>20000</v>
      </c>
      <c r="G52" s="188"/>
      <c r="H52" s="188">
        <f t="shared" si="1"/>
        <v>117.64705882352942</v>
      </c>
    </row>
    <row r="53" spans="1:8" s="108" customFormat="1" ht="25.5" customHeight="1" x14ac:dyDescent="0.2">
      <c r="A53" s="250" t="s">
        <v>196</v>
      </c>
      <c r="B53" s="250"/>
      <c r="C53" s="128" t="s">
        <v>197</v>
      </c>
      <c r="D53" s="115">
        <f>D54</f>
        <v>0</v>
      </c>
      <c r="E53" s="116">
        <v>2000</v>
      </c>
      <c r="F53" s="116">
        <v>1771.84</v>
      </c>
      <c r="G53" s="192"/>
      <c r="H53" s="192">
        <f t="shared" si="1"/>
        <v>88.591999999999999</v>
      </c>
    </row>
    <row r="54" spans="1:8" s="123" customFormat="1" ht="25.5" customHeight="1" x14ac:dyDescent="0.2">
      <c r="A54" s="254" t="s">
        <v>202</v>
      </c>
      <c r="B54" s="254"/>
      <c r="C54" s="129" t="s">
        <v>203</v>
      </c>
      <c r="D54" s="130">
        <v>0</v>
      </c>
      <c r="E54" s="93"/>
      <c r="F54" s="93">
        <v>1771.84</v>
      </c>
      <c r="G54" s="73"/>
      <c r="H54" s="73"/>
    </row>
    <row r="55" spans="1:8" s="123" customFormat="1" ht="25.5" customHeight="1" x14ac:dyDescent="0.2">
      <c r="A55" s="252" t="s">
        <v>212</v>
      </c>
      <c r="B55" s="252"/>
      <c r="C55" s="120" t="s">
        <v>213</v>
      </c>
      <c r="D55" s="121">
        <f>D56</f>
        <v>0</v>
      </c>
      <c r="E55" s="122">
        <v>15000</v>
      </c>
      <c r="F55" s="122">
        <v>18228.16</v>
      </c>
      <c r="G55" s="193"/>
      <c r="H55" s="193">
        <f t="shared" si="1"/>
        <v>121.52106666666667</v>
      </c>
    </row>
    <row r="56" spans="1:8" s="123" customFormat="1" ht="25.5" customHeight="1" x14ac:dyDescent="0.2">
      <c r="A56" s="254" t="s">
        <v>216</v>
      </c>
      <c r="B56" s="254"/>
      <c r="C56" s="129" t="s">
        <v>215</v>
      </c>
      <c r="D56" s="130">
        <v>0</v>
      </c>
      <c r="E56" s="93"/>
      <c r="F56" s="93">
        <v>18228.16</v>
      </c>
      <c r="G56" s="73"/>
      <c r="H56" s="73"/>
    </row>
    <row r="57" spans="1:8" s="123" customFormat="1" ht="0.75" customHeight="1" x14ac:dyDescent="0.2">
      <c r="D57" s="130">
        <v>0</v>
      </c>
      <c r="E57" s="131"/>
      <c r="F57" s="131"/>
      <c r="G57" s="73" t="e">
        <f t="shared" si="0"/>
        <v>#DIV/0!</v>
      </c>
      <c r="H57" s="73" t="e">
        <f t="shared" si="1"/>
        <v>#DIV/0!</v>
      </c>
    </row>
    <row r="58" spans="1:8" s="123" customFormat="1" ht="25.5" customHeight="1" x14ac:dyDescent="0.2">
      <c r="A58" s="253" t="s">
        <v>327</v>
      </c>
      <c r="B58" s="253"/>
      <c r="C58" s="132" t="s">
        <v>328</v>
      </c>
      <c r="D58" s="133">
        <f>D59</f>
        <v>616</v>
      </c>
      <c r="E58" s="134"/>
      <c r="F58" s="134"/>
      <c r="G58" s="194"/>
      <c r="H58" s="194"/>
    </row>
    <row r="59" spans="1:8" s="123" customFormat="1" ht="25.5" customHeight="1" x14ac:dyDescent="0.2">
      <c r="A59" s="255" t="s">
        <v>296</v>
      </c>
      <c r="B59" s="255"/>
      <c r="C59" s="135" t="s">
        <v>224</v>
      </c>
      <c r="D59" s="136">
        <f>D60</f>
        <v>616</v>
      </c>
      <c r="E59" s="137"/>
      <c r="F59" s="137"/>
      <c r="G59" s="195"/>
      <c r="H59" s="195"/>
    </row>
    <row r="60" spans="1:8" s="123" customFormat="1" ht="25.5" customHeight="1" x14ac:dyDescent="0.2">
      <c r="A60" s="252" t="s">
        <v>90</v>
      </c>
      <c r="B60" s="252"/>
      <c r="C60" s="120" t="s">
        <v>91</v>
      </c>
      <c r="D60" s="121">
        <f>D61</f>
        <v>616</v>
      </c>
      <c r="E60" s="122"/>
      <c r="F60" s="122"/>
      <c r="G60" s="193"/>
      <c r="H60" s="193"/>
    </row>
    <row r="61" spans="1:8" s="123" customFormat="1" ht="25.5" customHeight="1" x14ac:dyDescent="0.2">
      <c r="A61" s="254" t="s">
        <v>102</v>
      </c>
      <c r="B61" s="254"/>
      <c r="C61" s="129" t="s">
        <v>101</v>
      </c>
      <c r="D61" s="130">
        <v>616</v>
      </c>
      <c r="E61" s="93"/>
      <c r="F61" s="93"/>
      <c r="G61" s="73"/>
      <c r="H61" s="73"/>
    </row>
    <row r="62" spans="1:8" s="123" customFormat="1" ht="25.5" customHeight="1" x14ac:dyDescent="0.2">
      <c r="A62" s="253" t="s">
        <v>294</v>
      </c>
      <c r="B62" s="253"/>
      <c r="C62" s="132" t="s">
        <v>295</v>
      </c>
      <c r="D62" s="133">
        <f>D63</f>
        <v>5137.42</v>
      </c>
      <c r="E62" s="134">
        <v>7900</v>
      </c>
      <c r="F62" s="134">
        <v>7683.18</v>
      </c>
      <c r="G62" s="194">
        <f t="shared" si="0"/>
        <v>149.55327771527342</v>
      </c>
      <c r="H62" s="194">
        <f t="shared" si="1"/>
        <v>97.255443037974686</v>
      </c>
    </row>
    <row r="63" spans="1:8" s="2" customFormat="1" ht="25.5" customHeight="1" x14ac:dyDescent="0.2">
      <c r="A63" s="249" t="s">
        <v>296</v>
      </c>
      <c r="B63" s="249"/>
      <c r="C63" s="138" t="s">
        <v>224</v>
      </c>
      <c r="D63" s="139">
        <f>D64+D70</f>
        <v>5137.42</v>
      </c>
      <c r="E63" s="140">
        <v>7900</v>
      </c>
      <c r="F63" s="140">
        <v>7683.18</v>
      </c>
      <c r="G63" s="188">
        <f t="shared" si="0"/>
        <v>149.55327771527342</v>
      </c>
      <c r="H63" s="188">
        <f t="shared" si="1"/>
        <v>97.255443037974686</v>
      </c>
    </row>
    <row r="64" spans="1:8" s="108" customFormat="1" ht="25.5" customHeight="1" x14ac:dyDescent="0.2">
      <c r="A64" s="250" t="s">
        <v>90</v>
      </c>
      <c r="B64" s="250"/>
      <c r="C64" s="114" t="s">
        <v>91</v>
      </c>
      <c r="D64" s="115">
        <f>D65+D67+D68</f>
        <v>4948.6900000000005</v>
      </c>
      <c r="E64" s="116">
        <v>7552</v>
      </c>
      <c r="F64" s="116">
        <v>7370.98</v>
      </c>
      <c r="G64" s="192">
        <f t="shared" si="0"/>
        <v>148.94810545821215</v>
      </c>
      <c r="H64" s="192">
        <f t="shared" si="1"/>
        <v>97.603019067796609</v>
      </c>
    </row>
    <row r="65" spans="1:8" s="108" customFormat="1" ht="25.5" customHeight="1" x14ac:dyDescent="0.2">
      <c r="A65" s="251" t="s">
        <v>94</v>
      </c>
      <c r="B65" s="251"/>
      <c r="C65" s="117" t="s">
        <v>95</v>
      </c>
      <c r="D65" s="53">
        <v>3604.02</v>
      </c>
      <c r="E65" s="78"/>
      <c r="F65" s="78">
        <v>5940.75</v>
      </c>
      <c r="G65" s="70">
        <f t="shared" si="0"/>
        <v>164.83676561173357</v>
      </c>
      <c r="H65" s="70"/>
    </row>
    <row r="66" spans="1:8" s="108" customFormat="1" ht="0.75" customHeight="1" x14ac:dyDescent="0.2">
      <c r="D66" s="118">
        <v>0</v>
      </c>
      <c r="E66" s="119"/>
      <c r="F66" s="119"/>
      <c r="G66" s="70" t="e">
        <f t="shared" si="0"/>
        <v>#DIV/0!</v>
      </c>
      <c r="H66" s="70"/>
    </row>
    <row r="67" spans="1:8" s="108" customFormat="1" ht="25.5" customHeight="1" x14ac:dyDescent="0.2">
      <c r="A67" s="251" t="s">
        <v>102</v>
      </c>
      <c r="B67" s="251"/>
      <c r="C67" s="117" t="s">
        <v>101</v>
      </c>
      <c r="D67" s="53">
        <v>750</v>
      </c>
      <c r="E67" s="78"/>
      <c r="F67" s="78">
        <v>450</v>
      </c>
      <c r="G67" s="70">
        <f t="shared" si="0"/>
        <v>60</v>
      </c>
      <c r="H67" s="70"/>
    </row>
    <row r="68" spans="1:8" s="108" customFormat="1" ht="25.5" customHeight="1" x14ac:dyDescent="0.2">
      <c r="A68" s="251" t="s">
        <v>105</v>
      </c>
      <c r="B68" s="251"/>
      <c r="C68" s="117" t="s">
        <v>106</v>
      </c>
      <c r="D68" s="53">
        <v>594.66999999999996</v>
      </c>
      <c r="E68" s="78"/>
      <c r="F68" s="78">
        <v>980.23</v>
      </c>
      <c r="G68" s="70">
        <f t="shared" si="0"/>
        <v>164.83595943968925</v>
      </c>
      <c r="H68" s="70"/>
    </row>
    <row r="69" spans="1:8" s="108" customFormat="1" ht="0.75" customHeight="1" x14ac:dyDescent="0.2">
      <c r="D69" s="52">
        <v>0</v>
      </c>
      <c r="E69" s="119"/>
      <c r="F69" s="119"/>
      <c r="G69" s="70" t="e">
        <f t="shared" si="0"/>
        <v>#DIV/0!</v>
      </c>
      <c r="H69" s="70" t="e">
        <f t="shared" si="1"/>
        <v>#DIV/0!</v>
      </c>
    </row>
    <row r="70" spans="1:8" s="108" customFormat="1" ht="25.5" customHeight="1" x14ac:dyDescent="0.2">
      <c r="A70" s="250" t="s">
        <v>107</v>
      </c>
      <c r="B70" s="250"/>
      <c r="C70" s="114" t="s">
        <v>108</v>
      </c>
      <c r="D70" s="115">
        <f>D72+D71</f>
        <v>188.73000000000002</v>
      </c>
      <c r="E70" s="116">
        <v>348</v>
      </c>
      <c r="F70" s="116">
        <v>312.2</v>
      </c>
      <c r="G70" s="192">
        <f t="shared" si="0"/>
        <v>165.42150161606526</v>
      </c>
      <c r="H70" s="192">
        <f t="shared" si="1"/>
        <v>89.712643678160916</v>
      </c>
    </row>
    <row r="71" spans="1:8" s="108" customFormat="1" ht="25.5" customHeight="1" x14ac:dyDescent="0.2">
      <c r="A71" s="141"/>
      <c r="B71" s="142" t="s">
        <v>111</v>
      </c>
      <c r="C71" s="143" t="s">
        <v>112</v>
      </c>
      <c r="D71" s="144">
        <v>75</v>
      </c>
      <c r="E71" s="145"/>
      <c r="F71" s="145"/>
      <c r="G71" s="196"/>
      <c r="H71" s="196"/>
    </row>
    <row r="72" spans="1:8" s="108" customFormat="1" ht="25.5" customHeight="1" x14ac:dyDescent="0.2">
      <c r="A72" s="251" t="s">
        <v>113</v>
      </c>
      <c r="B72" s="251"/>
      <c r="C72" s="117" t="s">
        <v>114</v>
      </c>
      <c r="D72" s="53">
        <v>113.73</v>
      </c>
      <c r="E72" s="78"/>
      <c r="F72" s="78">
        <v>312.2</v>
      </c>
      <c r="G72" s="70">
        <f t="shared" si="0"/>
        <v>274.50980392156862</v>
      </c>
      <c r="H72" s="70"/>
    </row>
    <row r="73" spans="1:8" s="108" customFormat="1" ht="25.5" customHeight="1" x14ac:dyDescent="0.2">
      <c r="A73" s="89"/>
      <c r="B73" s="146" t="s">
        <v>329</v>
      </c>
      <c r="C73" s="147" t="s">
        <v>330</v>
      </c>
      <c r="D73" s="148">
        <f>D74</f>
        <v>8065.7699999999995</v>
      </c>
      <c r="E73" s="110"/>
      <c r="F73" s="110"/>
      <c r="G73" s="191">
        <f t="shared" si="0"/>
        <v>0</v>
      </c>
      <c r="H73" s="191"/>
    </row>
    <row r="74" spans="1:8" s="2" customFormat="1" ht="25.5" customHeight="1" x14ac:dyDescent="0.2">
      <c r="A74" s="72"/>
      <c r="B74" s="149" t="s">
        <v>331</v>
      </c>
      <c r="C74" s="150" t="s">
        <v>332</v>
      </c>
      <c r="D74" s="151">
        <f>D75</f>
        <v>8065.7699999999995</v>
      </c>
      <c r="E74" s="140"/>
      <c r="F74" s="140"/>
      <c r="G74" s="188">
        <f t="shared" si="0"/>
        <v>0</v>
      </c>
      <c r="H74" s="188"/>
    </row>
    <row r="75" spans="1:8" s="108" customFormat="1" ht="25.5" customHeight="1" x14ac:dyDescent="0.2">
      <c r="A75" s="152"/>
      <c r="B75" s="153" t="s">
        <v>107</v>
      </c>
      <c r="C75" s="154" t="s">
        <v>108</v>
      </c>
      <c r="D75" s="155">
        <f>D76+D77+D78</f>
        <v>8065.7699999999995</v>
      </c>
      <c r="E75" s="116"/>
      <c r="F75" s="116"/>
      <c r="G75" s="192">
        <f t="shared" si="0"/>
        <v>0</v>
      </c>
      <c r="H75" s="192"/>
    </row>
    <row r="76" spans="1:8" s="108" customFormat="1" ht="25.5" customHeight="1" x14ac:dyDescent="0.2">
      <c r="A76" s="152"/>
      <c r="B76" s="156">
        <v>3234</v>
      </c>
      <c r="C76" s="51" t="s">
        <v>142</v>
      </c>
      <c r="D76" s="49">
        <v>716.56</v>
      </c>
      <c r="E76" s="78"/>
      <c r="F76" s="78"/>
      <c r="G76" s="70">
        <f t="shared" si="0"/>
        <v>0</v>
      </c>
      <c r="H76" s="70"/>
    </row>
    <row r="77" spans="1:8" s="108" customFormat="1" ht="25.5" customHeight="1" x14ac:dyDescent="0.2">
      <c r="A77" s="152"/>
      <c r="B77" s="156">
        <v>3237</v>
      </c>
      <c r="C77" s="51" t="s">
        <v>148</v>
      </c>
      <c r="D77" s="49">
        <v>3625</v>
      </c>
      <c r="E77" s="78"/>
      <c r="F77" s="78"/>
      <c r="G77" s="70">
        <f t="shared" si="0"/>
        <v>0</v>
      </c>
      <c r="H77" s="70"/>
    </row>
    <row r="78" spans="1:8" s="108" customFormat="1" ht="25.5" customHeight="1" x14ac:dyDescent="0.2">
      <c r="A78" s="152"/>
      <c r="B78" s="156">
        <v>3239</v>
      </c>
      <c r="C78" s="51" t="s">
        <v>152</v>
      </c>
      <c r="D78" s="49">
        <v>3724.21</v>
      </c>
      <c r="E78" s="78"/>
      <c r="F78" s="78"/>
      <c r="G78" s="70">
        <f t="shared" si="0"/>
        <v>0</v>
      </c>
      <c r="H78" s="70"/>
    </row>
    <row r="79" spans="1:8" s="108" customFormat="1" ht="25.5" customHeight="1" x14ac:dyDescent="0.2">
      <c r="A79" s="247" t="s">
        <v>297</v>
      </c>
      <c r="B79" s="247"/>
      <c r="C79" s="157" t="s">
        <v>298</v>
      </c>
      <c r="D79" s="158">
        <f>D80</f>
        <v>62928.770000000004</v>
      </c>
      <c r="E79" s="107">
        <v>108100</v>
      </c>
      <c r="F79" s="107">
        <v>106205.66</v>
      </c>
      <c r="G79" s="190">
        <f t="shared" si="0"/>
        <v>168.77123134617122</v>
      </c>
      <c r="H79" s="190">
        <f t="shared" si="1"/>
        <v>98.247604070305272</v>
      </c>
    </row>
    <row r="80" spans="1:8" s="108" customFormat="1" ht="25.5" customHeight="1" x14ac:dyDescent="0.2">
      <c r="A80" s="248" t="s">
        <v>299</v>
      </c>
      <c r="B80" s="248"/>
      <c r="C80" s="159" t="s">
        <v>300</v>
      </c>
      <c r="D80" s="125">
        <f>D81+D91</f>
        <v>62928.770000000004</v>
      </c>
      <c r="E80" s="110">
        <v>108100</v>
      </c>
      <c r="F80" s="110">
        <v>106205.66</v>
      </c>
      <c r="G80" s="191">
        <f t="shared" si="0"/>
        <v>168.77123134617122</v>
      </c>
      <c r="H80" s="191">
        <f t="shared" si="1"/>
        <v>98.247604070305272</v>
      </c>
    </row>
    <row r="81" spans="1:8" s="108" customFormat="1" ht="25.5" customHeight="1" x14ac:dyDescent="0.2">
      <c r="A81" s="249" t="s">
        <v>296</v>
      </c>
      <c r="B81" s="249"/>
      <c r="C81" s="138" t="s">
        <v>224</v>
      </c>
      <c r="D81" s="127">
        <f>D82+D87</f>
        <v>8812.8799999999992</v>
      </c>
      <c r="E81" s="113">
        <v>29398</v>
      </c>
      <c r="F81" s="113">
        <v>28412.75</v>
      </c>
      <c r="G81" s="188">
        <f t="shared" si="0"/>
        <v>322.40028231406762</v>
      </c>
      <c r="H81" s="188">
        <f t="shared" si="1"/>
        <v>96.648581536158915</v>
      </c>
    </row>
    <row r="82" spans="1:8" s="108" customFormat="1" ht="25.5" customHeight="1" x14ac:dyDescent="0.2">
      <c r="A82" s="250" t="s">
        <v>90</v>
      </c>
      <c r="B82" s="250"/>
      <c r="C82" s="114" t="s">
        <v>91</v>
      </c>
      <c r="D82" s="115">
        <f>D83+D85+D86</f>
        <v>8559.23</v>
      </c>
      <c r="E82" s="116">
        <v>28460</v>
      </c>
      <c r="F82" s="116">
        <v>27570.37</v>
      </c>
      <c r="G82" s="192">
        <f t="shared" ref="G82:G145" si="2">F82/D82*100</f>
        <v>322.11273677655583</v>
      </c>
      <c r="H82" s="192">
        <f t="shared" ref="H82:H144" si="3">F82/E82*100</f>
        <v>96.874104005621916</v>
      </c>
    </row>
    <row r="83" spans="1:8" s="108" customFormat="1" ht="25.5" customHeight="1" x14ac:dyDescent="0.2">
      <c r="A83" s="251" t="s">
        <v>94</v>
      </c>
      <c r="B83" s="251"/>
      <c r="C83" s="117" t="s">
        <v>95</v>
      </c>
      <c r="D83" s="53">
        <v>4734.8100000000004</v>
      </c>
      <c r="E83" s="78"/>
      <c r="F83" s="78">
        <v>21468.080000000002</v>
      </c>
      <c r="G83" s="70">
        <f t="shared" si="2"/>
        <v>453.40953491269971</v>
      </c>
      <c r="H83" s="192" t="s">
        <v>218</v>
      </c>
    </row>
    <row r="84" spans="1:8" s="108" customFormat="1" ht="0.75" customHeight="1" x14ac:dyDescent="0.2">
      <c r="D84" s="118">
        <v>0</v>
      </c>
      <c r="E84" s="119"/>
      <c r="F84" s="119"/>
      <c r="G84" s="70" t="e">
        <f t="shared" si="2"/>
        <v>#DIV/0!</v>
      </c>
      <c r="H84" s="192" t="e">
        <f t="shared" si="3"/>
        <v>#DIV/0!</v>
      </c>
    </row>
    <row r="85" spans="1:8" s="108" customFormat="1" ht="25.5" customHeight="1" x14ac:dyDescent="0.2">
      <c r="A85" s="251" t="s">
        <v>102</v>
      </c>
      <c r="B85" s="251"/>
      <c r="C85" s="117" t="s">
        <v>101</v>
      </c>
      <c r="D85" s="53">
        <v>3071.42</v>
      </c>
      <c r="E85" s="78"/>
      <c r="F85" s="78">
        <v>2560</v>
      </c>
      <c r="G85" s="70">
        <f t="shared" si="2"/>
        <v>83.349069811357609</v>
      </c>
      <c r="H85" s="192" t="s">
        <v>218</v>
      </c>
    </row>
    <row r="86" spans="1:8" s="108" customFormat="1" ht="26.25" customHeight="1" x14ac:dyDescent="0.2">
      <c r="A86" s="251" t="s">
        <v>105</v>
      </c>
      <c r="B86" s="251"/>
      <c r="C86" s="117" t="s">
        <v>106</v>
      </c>
      <c r="D86" s="53">
        <v>753</v>
      </c>
      <c r="E86" s="78"/>
      <c r="F86" s="78">
        <v>3542.29</v>
      </c>
      <c r="G86" s="70">
        <f t="shared" si="2"/>
        <v>470.42363877822044</v>
      </c>
      <c r="H86" s="192" t="s">
        <v>218</v>
      </c>
    </row>
    <row r="87" spans="1:8" s="108" customFormat="1" ht="25.5" customHeight="1" x14ac:dyDescent="0.2">
      <c r="A87" s="250" t="s">
        <v>107</v>
      </c>
      <c r="B87" s="250"/>
      <c r="C87" s="114" t="s">
        <v>108</v>
      </c>
      <c r="D87" s="115">
        <f>D88+D90</f>
        <v>253.65</v>
      </c>
      <c r="E87" s="116">
        <v>938</v>
      </c>
      <c r="F87" s="116">
        <v>842.38</v>
      </c>
      <c r="G87" s="192">
        <f t="shared" si="2"/>
        <v>332.1032919377094</v>
      </c>
      <c r="H87" s="192">
        <f t="shared" si="3"/>
        <v>89.805970149253739</v>
      </c>
    </row>
    <row r="88" spans="1:8" s="108" customFormat="1" ht="25.5" customHeight="1" x14ac:dyDescent="0.2">
      <c r="A88" s="251" t="s">
        <v>111</v>
      </c>
      <c r="B88" s="251"/>
      <c r="C88" s="117" t="s">
        <v>112</v>
      </c>
      <c r="D88" s="53">
        <v>15</v>
      </c>
      <c r="E88" s="78"/>
      <c r="F88" s="78">
        <v>18</v>
      </c>
      <c r="G88" s="70">
        <f t="shared" si="2"/>
        <v>120</v>
      </c>
      <c r="H88" s="192" t="s">
        <v>218</v>
      </c>
    </row>
    <row r="89" spans="1:8" s="108" customFormat="1" ht="0.75" customHeight="1" x14ac:dyDescent="0.2">
      <c r="D89" s="118">
        <v>0</v>
      </c>
      <c r="E89" s="119"/>
      <c r="F89" s="119"/>
      <c r="G89" s="70" t="e">
        <f t="shared" si="2"/>
        <v>#DIV/0!</v>
      </c>
      <c r="H89" s="192" t="e">
        <f t="shared" si="3"/>
        <v>#DIV/0!</v>
      </c>
    </row>
    <row r="90" spans="1:8" s="108" customFormat="1" ht="25.5" customHeight="1" x14ac:dyDescent="0.2">
      <c r="A90" s="251" t="s">
        <v>113</v>
      </c>
      <c r="B90" s="251"/>
      <c r="C90" s="117" t="s">
        <v>114</v>
      </c>
      <c r="D90" s="53">
        <v>238.65</v>
      </c>
      <c r="E90" s="78"/>
      <c r="F90" s="78">
        <v>824.38</v>
      </c>
      <c r="G90" s="70">
        <f t="shared" si="2"/>
        <v>345.43473706264405</v>
      </c>
      <c r="H90" s="192" t="s">
        <v>218</v>
      </c>
    </row>
    <row r="91" spans="1:8" s="108" customFormat="1" ht="25.5" customHeight="1" x14ac:dyDescent="0.2">
      <c r="A91" s="249" t="s">
        <v>301</v>
      </c>
      <c r="B91" s="249"/>
      <c r="C91" s="138" t="s">
        <v>237</v>
      </c>
      <c r="D91" s="127">
        <f>D92+D98</f>
        <v>54115.890000000007</v>
      </c>
      <c r="E91" s="113">
        <v>78702</v>
      </c>
      <c r="F91" s="113">
        <v>77792.91</v>
      </c>
      <c r="G91" s="188">
        <f t="shared" si="2"/>
        <v>143.75243574484313</v>
      </c>
      <c r="H91" s="188">
        <f t="shared" si="3"/>
        <v>98.844895936570865</v>
      </c>
    </row>
    <row r="92" spans="1:8" s="108" customFormat="1" ht="25.5" customHeight="1" x14ac:dyDescent="0.2">
      <c r="A92" s="250" t="s">
        <v>90</v>
      </c>
      <c r="B92" s="250"/>
      <c r="C92" s="114" t="s">
        <v>91</v>
      </c>
      <c r="D92" s="115">
        <f>D93+D95+D96</f>
        <v>51833.020000000004</v>
      </c>
      <c r="E92" s="116">
        <v>76140</v>
      </c>
      <c r="F92" s="116">
        <v>75381.960000000006</v>
      </c>
      <c r="G92" s="192">
        <f t="shared" si="2"/>
        <v>145.43231322427286</v>
      </c>
      <c r="H92" s="192">
        <f t="shared" si="3"/>
        <v>99.004412923561873</v>
      </c>
    </row>
    <row r="93" spans="1:8" s="108" customFormat="1" ht="25.5" customHeight="1" x14ac:dyDescent="0.2">
      <c r="A93" s="251" t="s">
        <v>94</v>
      </c>
      <c r="B93" s="251"/>
      <c r="C93" s="117" t="s">
        <v>95</v>
      </c>
      <c r="D93" s="53">
        <v>42613.55</v>
      </c>
      <c r="E93" s="78"/>
      <c r="F93" s="78">
        <v>61151.77</v>
      </c>
      <c r="G93" s="70">
        <f t="shared" si="2"/>
        <v>143.50311109963846</v>
      </c>
      <c r="H93" s="70"/>
    </row>
    <row r="94" spans="1:8" s="108" customFormat="1" ht="0.75" customHeight="1" x14ac:dyDescent="0.2">
      <c r="D94" s="118">
        <v>0</v>
      </c>
      <c r="E94" s="119"/>
      <c r="F94" s="119"/>
      <c r="G94" s="70" t="e">
        <f t="shared" si="2"/>
        <v>#DIV/0!</v>
      </c>
      <c r="H94" s="70"/>
    </row>
    <row r="95" spans="1:8" s="108" customFormat="1" ht="25.5" customHeight="1" x14ac:dyDescent="0.2">
      <c r="A95" s="251" t="s">
        <v>102</v>
      </c>
      <c r="B95" s="251"/>
      <c r="C95" s="117" t="s">
        <v>101</v>
      </c>
      <c r="D95" s="53">
        <v>2442.7600000000002</v>
      </c>
      <c r="E95" s="78"/>
      <c r="F95" s="78">
        <v>4140</v>
      </c>
      <c r="G95" s="70">
        <f t="shared" si="2"/>
        <v>169.48042378293405</v>
      </c>
      <c r="H95" s="70"/>
    </row>
    <row r="96" spans="1:8" s="108" customFormat="1" ht="25.5" customHeight="1" x14ac:dyDescent="0.2">
      <c r="A96" s="251" t="s">
        <v>105</v>
      </c>
      <c r="B96" s="251"/>
      <c r="C96" s="117" t="s">
        <v>106</v>
      </c>
      <c r="D96" s="53">
        <v>6776.71</v>
      </c>
      <c r="E96" s="78"/>
      <c r="F96" s="78">
        <v>10090.19</v>
      </c>
      <c r="G96" s="70">
        <f t="shared" si="2"/>
        <v>148.89511282023284</v>
      </c>
      <c r="H96" s="70"/>
    </row>
    <row r="97" spans="1:8" s="108" customFormat="1" ht="0.75" customHeight="1" x14ac:dyDescent="0.2">
      <c r="D97" s="52">
        <v>0</v>
      </c>
      <c r="E97" s="119"/>
      <c r="F97" s="119"/>
      <c r="G97" s="70" t="e">
        <f t="shared" si="2"/>
        <v>#DIV/0!</v>
      </c>
      <c r="H97" s="70" t="e">
        <f t="shared" si="3"/>
        <v>#DIV/0!</v>
      </c>
    </row>
    <row r="98" spans="1:8" s="108" customFormat="1" ht="25.5" customHeight="1" x14ac:dyDescent="0.2">
      <c r="A98" s="250" t="s">
        <v>107</v>
      </c>
      <c r="B98" s="250"/>
      <c r="C98" s="114" t="s">
        <v>108</v>
      </c>
      <c r="D98" s="115">
        <f>D99+D100</f>
        <v>2282.87</v>
      </c>
      <c r="E98" s="116">
        <v>2562</v>
      </c>
      <c r="F98" s="116">
        <v>2410.9499999999998</v>
      </c>
      <c r="G98" s="192">
        <f t="shared" si="2"/>
        <v>105.61048154297004</v>
      </c>
      <c r="H98" s="192">
        <f t="shared" si="3"/>
        <v>94.104215456674467</v>
      </c>
    </row>
    <row r="99" spans="1:8" s="108" customFormat="1" ht="25.5" customHeight="1" x14ac:dyDescent="0.2">
      <c r="A99" s="251" t="s">
        <v>111</v>
      </c>
      <c r="B99" s="251"/>
      <c r="C99" s="117" t="s">
        <v>112</v>
      </c>
      <c r="D99" s="53">
        <v>135</v>
      </c>
      <c r="E99" s="78"/>
      <c r="F99" s="78">
        <v>162</v>
      </c>
      <c r="G99" s="70">
        <f t="shared" si="2"/>
        <v>120</v>
      </c>
      <c r="H99" s="70"/>
    </row>
    <row r="100" spans="1:8" s="108" customFormat="1" ht="25.5" customHeight="1" x14ac:dyDescent="0.2">
      <c r="A100" s="251" t="s">
        <v>113</v>
      </c>
      <c r="B100" s="251"/>
      <c r="C100" s="117" t="s">
        <v>114</v>
      </c>
      <c r="D100" s="53">
        <v>2147.87</v>
      </c>
      <c r="E100" s="78"/>
      <c r="F100" s="78">
        <v>2248.9499999999998</v>
      </c>
      <c r="G100" s="70">
        <f t="shared" si="2"/>
        <v>104.70605762918612</v>
      </c>
      <c r="H100" s="70"/>
    </row>
    <row r="101" spans="1:8" s="108" customFormat="1" ht="0.75" customHeight="1" x14ac:dyDescent="0.2">
      <c r="D101" s="52">
        <v>0</v>
      </c>
      <c r="E101" s="119"/>
      <c r="F101" s="119"/>
      <c r="G101" s="70" t="e">
        <f t="shared" si="2"/>
        <v>#DIV/0!</v>
      </c>
      <c r="H101" s="70" t="e">
        <f t="shared" si="3"/>
        <v>#DIV/0!</v>
      </c>
    </row>
    <row r="102" spans="1:8" s="108" customFormat="1" ht="25.5" customHeight="1" x14ac:dyDescent="0.2">
      <c r="A102" s="247" t="s">
        <v>277</v>
      </c>
      <c r="B102" s="247"/>
      <c r="C102" s="157" t="s">
        <v>278</v>
      </c>
      <c r="D102" s="158">
        <f>D109</f>
        <v>2302641.5300000003</v>
      </c>
      <c r="E102" s="107">
        <v>2937616</v>
      </c>
      <c r="F102" s="107">
        <v>2719556.54</v>
      </c>
      <c r="G102" s="190">
        <f t="shared" si="2"/>
        <v>118.10594504477645</v>
      </c>
      <c r="H102" s="190">
        <f t="shared" si="3"/>
        <v>92.576992363876016</v>
      </c>
    </row>
    <row r="103" spans="1:8" s="108" customFormat="1" ht="25.5" customHeight="1" x14ac:dyDescent="0.2">
      <c r="A103" s="247" t="s">
        <v>284</v>
      </c>
      <c r="B103" s="247"/>
      <c r="C103" s="157" t="s">
        <v>224</v>
      </c>
      <c r="D103" s="158">
        <v>0</v>
      </c>
      <c r="E103" s="107">
        <v>0</v>
      </c>
      <c r="F103" s="107">
        <v>0</v>
      </c>
      <c r="G103" s="190" t="s">
        <v>218</v>
      </c>
      <c r="H103" s="190"/>
    </row>
    <row r="104" spans="1:8" s="108" customFormat="1" ht="25.5" customHeight="1" x14ac:dyDescent="0.2">
      <c r="A104" s="247" t="s">
        <v>302</v>
      </c>
      <c r="B104" s="247"/>
      <c r="C104" s="157" t="s">
        <v>226</v>
      </c>
      <c r="D104" s="158">
        <f>D112</f>
        <v>20175.769999999997</v>
      </c>
      <c r="E104" s="107">
        <v>63300</v>
      </c>
      <c r="F104" s="107">
        <v>47478.91</v>
      </c>
      <c r="G104" s="190">
        <f t="shared" si="2"/>
        <v>235.3263840735695</v>
      </c>
      <c r="H104" s="190">
        <f t="shared" si="3"/>
        <v>75.006176935229078</v>
      </c>
    </row>
    <row r="105" spans="1:8" s="108" customFormat="1" ht="25.5" customHeight="1" x14ac:dyDescent="0.2">
      <c r="A105" s="247" t="s">
        <v>285</v>
      </c>
      <c r="B105" s="247"/>
      <c r="C105" s="157" t="s">
        <v>228</v>
      </c>
      <c r="D105" s="158">
        <f>D156</f>
        <v>52733.509999999995</v>
      </c>
      <c r="E105" s="107">
        <v>77610</v>
      </c>
      <c r="F105" s="107">
        <v>61828.76</v>
      </c>
      <c r="G105" s="190">
        <f t="shared" si="2"/>
        <v>117.24757180017033</v>
      </c>
      <c r="H105" s="190">
        <f t="shared" si="3"/>
        <v>79.665970880041243</v>
      </c>
    </row>
    <row r="106" spans="1:8" s="108" customFormat="1" ht="25.5" customHeight="1" x14ac:dyDescent="0.2">
      <c r="A106" s="247" t="s">
        <v>286</v>
      </c>
      <c r="B106" s="247"/>
      <c r="C106" s="157" t="s">
        <v>235</v>
      </c>
      <c r="D106" s="158">
        <f>D173+D180</f>
        <v>2221204.3200000003</v>
      </c>
      <c r="E106" s="107">
        <v>2790513</v>
      </c>
      <c r="F106" s="107">
        <v>2600582.33</v>
      </c>
      <c r="G106" s="190">
        <f t="shared" si="2"/>
        <v>117.07983397042914</v>
      </c>
      <c r="H106" s="190">
        <f t="shared" si="3"/>
        <v>93.193700584802869</v>
      </c>
    </row>
    <row r="107" spans="1:8" s="108" customFormat="1" ht="25.5" customHeight="1" x14ac:dyDescent="0.2">
      <c r="A107" s="247" t="s">
        <v>303</v>
      </c>
      <c r="B107" s="247"/>
      <c r="C107" s="157" t="s">
        <v>240</v>
      </c>
      <c r="D107" s="158">
        <f>D227</f>
        <v>8335.3300000000017</v>
      </c>
      <c r="E107" s="107">
        <v>6000</v>
      </c>
      <c r="F107" s="107">
        <v>9473.94</v>
      </c>
      <c r="G107" s="190">
        <f t="shared" si="2"/>
        <v>113.66004705272614</v>
      </c>
      <c r="H107" s="190">
        <f t="shared" si="3"/>
        <v>157.899</v>
      </c>
    </row>
    <row r="108" spans="1:8" s="108" customFormat="1" ht="25.5" customHeight="1" x14ac:dyDescent="0.2">
      <c r="A108" s="247" t="s">
        <v>304</v>
      </c>
      <c r="B108" s="247"/>
      <c r="C108" s="157" t="s">
        <v>243</v>
      </c>
      <c r="D108" s="158">
        <f>D238</f>
        <v>192.6</v>
      </c>
      <c r="E108" s="107">
        <v>193</v>
      </c>
      <c r="F108" s="107">
        <v>192.6</v>
      </c>
      <c r="G108" s="190">
        <f t="shared" si="2"/>
        <v>100</v>
      </c>
      <c r="H108" s="190">
        <f t="shared" si="3"/>
        <v>99.792746113989637</v>
      </c>
    </row>
    <row r="109" spans="1:8" s="108" customFormat="1" ht="25.5" customHeight="1" x14ac:dyDescent="0.2">
      <c r="A109" s="247" t="s">
        <v>287</v>
      </c>
      <c r="B109" s="247"/>
      <c r="C109" s="157" t="s">
        <v>288</v>
      </c>
      <c r="D109" s="158">
        <f>D110</f>
        <v>2302641.5300000003</v>
      </c>
      <c r="E109" s="107">
        <v>2937616</v>
      </c>
      <c r="F109" s="107">
        <v>2719556.54</v>
      </c>
      <c r="G109" s="190">
        <f t="shared" si="2"/>
        <v>118.10594504477645</v>
      </c>
      <c r="H109" s="190">
        <f t="shared" si="3"/>
        <v>92.576992363876016</v>
      </c>
    </row>
    <row r="110" spans="1:8" s="108" customFormat="1" ht="25.5" customHeight="1" x14ac:dyDescent="0.2">
      <c r="A110" s="248" t="s">
        <v>305</v>
      </c>
      <c r="B110" s="248"/>
      <c r="C110" s="159" t="s">
        <v>306</v>
      </c>
      <c r="D110" s="125">
        <f>D112+D156+D173+D180+D227+D238</f>
        <v>2302641.5300000003</v>
      </c>
      <c r="E110" s="110">
        <v>2937616</v>
      </c>
      <c r="F110" s="110">
        <v>2719556.54</v>
      </c>
      <c r="G110" s="191">
        <f t="shared" si="2"/>
        <v>118.10594504477645</v>
      </c>
      <c r="H110" s="191">
        <f t="shared" si="3"/>
        <v>92.576992363876016</v>
      </c>
    </row>
    <row r="111" spans="1:8" s="123" customFormat="1" ht="25.5" customHeight="1" x14ac:dyDescent="0.2">
      <c r="A111" s="252" t="s">
        <v>170</v>
      </c>
      <c r="B111" s="252"/>
      <c r="C111" s="120" t="s">
        <v>171</v>
      </c>
      <c r="D111" s="121">
        <v>0</v>
      </c>
      <c r="E111" s="122">
        <v>0</v>
      </c>
      <c r="F111" s="122">
        <v>0</v>
      </c>
      <c r="G111" s="193"/>
      <c r="H111" s="193"/>
    </row>
    <row r="112" spans="1:8" s="108" customFormat="1" ht="25.5" customHeight="1" x14ac:dyDescent="0.2">
      <c r="A112" s="249" t="s">
        <v>307</v>
      </c>
      <c r="B112" s="249"/>
      <c r="C112" s="138" t="s">
        <v>227</v>
      </c>
      <c r="D112" s="127">
        <f>D113+D119+D137+D140+D144+D146+D154</f>
        <v>20175.769999999997</v>
      </c>
      <c r="E112" s="113">
        <v>63300</v>
      </c>
      <c r="F112" s="113">
        <v>47478.91</v>
      </c>
      <c r="G112" s="188">
        <f t="shared" si="2"/>
        <v>235.3263840735695</v>
      </c>
      <c r="H112" s="188">
        <f t="shared" si="3"/>
        <v>75.006176935229078</v>
      </c>
    </row>
    <row r="113" spans="1:8" s="108" customFormat="1" ht="25.5" customHeight="1" x14ac:dyDescent="0.2">
      <c r="A113" s="250" t="s">
        <v>90</v>
      </c>
      <c r="B113" s="250"/>
      <c r="C113" s="114" t="s">
        <v>91</v>
      </c>
      <c r="D113" s="115">
        <f>D114+D116+D117</f>
        <v>8806.02</v>
      </c>
      <c r="E113" s="116">
        <v>11405</v>
      </c>
      <c r="F113" s="116">
        <v>11383.71</v>
      </c>
      <c r="G113" s="192">
        <f t="shared" si="2"/>
        <v>129.27190717259327</v>
      </c>
      <c r="H113" s="192">
        <f t="shared" si="3"/>
        <v>99.81332748794388</v>
      </c>
    </row>
    <row r="114" spans="1:8" s="108" customFormat="1" ht="25.5" customHeight="1" x14ac:dyDescent="0.2">
      <c r="A114" s="251" t="s">
        <v>94</v>
      </c>
      <c r="B114" s="251"/>
      <c r="C114" s="117" t="s">
        <v>95</v>
      </c>
      <c r="D114" s="53">
        <v>4421.18</v>
      </c>
      <c r="E114" s="78"/>
      <c r="F114" s="78">
        <v>7525.01</v>
      </c>
      <c r="G114" s="70">
        <f t="shared" si="2"/>
        <v>170.20365603752842</v>
      </c>
      <c r="H114" s="70"/>
    </row>
    <row r="115" spans="1:8" s="108" customFormat="1" ht="0.75" customHeight="1" x14ac:dyDescent="0.2">
      <c r="D115" s="52">
        <v>0</v>
      </c>
      <c r="E115" s="119"/>
      <c r="F115" s="119"/>
      <c r="G115" s="70" t="e">
        <f t="shared" si="2"/>
        <v>#DIV/0!</v>
      </c>
      <c r="H115" s="70"/>
    </row>
    <row r="116" spans="1:8" s="108" customFormat="1" ht="25.5" customHeight="1" x14ac:dyDescent="0.2">
      <c r="A116" s="251" t="s">
        <v>102</v>
      </c>
      <c r="B116" s="251"/>
      <c r="C116" s="117" t="s">
        <v>101</v>
      </c>
      <c r="D116" s="53">
        <v>3655.32</v>
      </c>
      <c r="E116" s="78"/>
      <c r="F116" s="78">
        <v>2617.08</v>
      </c>
      <c r="G116" s="70">
        <f t="shared" si="2"/>
        <v>71.596467614326514</v>
      </c>
      <c r="H116" s="70"/>
    </row>
    <row r="117" spans="1:8" s="108" customFormat="1" ht="25.5" customHeight="1" x14ac:dyDescent="0.2">
      <c r="A117" s="251" t="s">
        <v>105</v>
      </c>
      <c r="B117" s="251"/>
      <c r="C117" s="117" t="s">
        <v>106</v>
      </c>
      <c r="D117" s="53">
        <v>729.52</v>
      </c>
      <c r="E117" s="78"/>
      <c r="F117" s="78">
        <v>1241.6199999999999</v>
      </c>
      <c r="G117" s="70">
        <f t="shared" si="2"/>
        <v>170.19684175896478</v>
      </c>
      <c r="H117" s="70"/>
    </row>
    <row r="118" spans="1:8" s="108" customFormat="1" ht="0.75" customHeight="1" x14ac:dyDescent="0.2">
      <c r="D118" s="52">
        <v>0</v>
      </c>
      <c r="E118" s="119"/>
      <c r="F118" s="119"/>
      <c r="G118" s="70" t="e">
        <f t="shared" si="2"/>
        <v>#DIV/0!</v>
      </c>
      <c r="H118" s="70" t="e">
        <f t="shared" si="3"/>
        <v>#DIV/0!</v>
      </c>
    </row>
    <row r="119" spans="1:8" s="108" customFormat="1" ht="25.5" customHeight="1" x14ac:dyDescent="0.2">
      <c r="A119" s="250" t="s">
        <v>107</v>
      </c>
      <c r="B119" s="250"/>
      <c r="C119" s="114" t="s">
        <v>108</v>
      </c>
      <c r="D119" s="115">
        <f>D120+D121+D123+D125+D126+D128+D129+D131+D132+D134+D135</f>
        <v>10084.779999999999</v>
      </c>
      <c r="E119" s="116">
        <v>43686</v>
      </c>
      <c r="F119" s="116">
        <v>28647.14</v>
      </c>
      <c r="G119" s="192">
        <f t="shared" si="2"/>
        <v>284.06311292859141</v>
      </c>
      <c r="H119" s="192">
        <f t="shared" si="3"/>
        <v>65.575104152360026</v>
      </c>
    </row>
    <row r="120" spans="1:8" s="108" customFormat="1" ht="25.5" customHeight="1" x14ac:dyDescent="0.2">
      <c r="A120" s="251" t="s">
        <v>113</v>
      </c>
      <c r="B120" s="251"/>
      <c r="C120" s="117" t="s">
        <v>114</v>
      </c>
      <c r="D120" s="53">
        <v>280.82</v>
      </c>
      <c r="E120" s="78"/>
      <c r="F120" s="78">
        <v>903.76</v>
      </c>
      <c r="G120" s="70">
        <f t="shared" si="2"/>
        <v>321.82892956342141</v>
      </c>
      <c r="H120" s="70"/>
    </row>
    <row r="121" spans="1:8" s="108" customFormat="1" ht="25.5" customHeight="1" x14ac:dyDescent="0.2">
      <c r="A121" s="251" t="s">
        <v>121</v>
      </c>
      <c r="B121" s="251"/>
      <c r="C121" s="117" t="s">
        <v>122</v>
      </c>
      <c r="D121" s="53">
        <v>584.72</v>
      </c>
      <c r="E121" s="78"/>
      <c r="F121" s="78">
        <v>127.17</v>
      </c>
      <c r="G121" s="70">
        <f t="shared" si="2"/>
        <v>21.748871254617594</v>
      </c>
      <c r="H121" s="70"/>
    </row>
    <row r="122" spans="1:8" s="108" customFormat="1" ht="0.75" customHeight="1" x14ac:dyDescent="0.2">
      <c r="D122" s="52">
        <v>0</v>
      </c>
      <c r="E122" s="119"/>
      <c r="F122" s="119"/>
      <c r="G122" s="70" t="e">
        <f t="shared" si="2"/>
        <v>#DIV/0!</v>
      </c>
      <c r="H122" s="70"/>
    </row>
    <row r="123" spans="1:8" s="108" customFormat="1" ht="25.5" customHeight="1" x14ac:dyDescent="0.2">
      <c r="A123" s="251" t="s">
        <v>123</v>
      </c>
      <c r="B123" s="251"/>
      <c r="C123" s="117" t="s">
        <v>124</v>
      </c>
      <c r="D123" s="53">
        <v>3459.66</v>
      </c>
      <c r="E123" s="78"/>
      <c r="F123" s="78">
        <v>3234.78</v>
      </c>
      <c r="G123" s="70">
        <f t="shared" si="2"/>
        <v>93.499939300393692</v>
      </c>
      <c r="H123" s="70"/>
    </row>
    <row r="124" spans="1:8" s="108" customFormat="1" ht="0.75" customHeight="1" x14ac:dyDescent="0.2">
      <c r="D124" s="52">
        <v>0</v>
      </c>
      <c r="E124" s="119"/>
      <c r="F124" s="119"/>
      <c r="G124" s="70" t="e">
        <f t="shared" si="2"/>
        <v>#DIV/0!</v>
      </c>
      <c r="H124" s="70"/>
    </row>
    <row r="125" spans="1:8" s="108" customFormat="1" ht="25.5" customHeight="1" x14ac:dyDescent="0.2">
      <c r="A125" s="251" t="s">
        <v>127</v>
      </c>
      <c r="B125" s="251"/>
      <c r="C125" s="117" t="s">
        <v>128</v>
      </c>
      <c r="D125" s="53">
        <v>405.96</v>
      </c>
      <c r="E125" s="78"/>
      <c r="F125" s="78">
        <v>1019.11</v>
      </c>
      <c r="G125" s="70">
        <f t="shared" si="2"/>
        <v>251.03704798502315</v>
      </c>
      <c r="H125" s="70"/>
    </row>
    <row r="126" spans="1:8" s="108" customFormat="1" ht="25.5" customHeight="1" x14ac:dyDescent="0.2">
      <c r="A126" s="251" t="s">
        <v>129</v>
      </c>
      <c r="B126" s="251"/>
      <c r="C126" s="117" t="s">
        <v>130</v>
      </c>
      <c r="D126" s="53">
        <v>631.12</v>
      </c>
      <c r="E126" s="78"/>
      <c r="F126" s="78">
        <v>3167.43</v>
      </c>
      <c r="G126" s="70">
        <f t="shared" si="2"/>
        <v>501.87444543034604</v>
      </c>
      <c r="H126" s="70"/>
    </row>
    <row r="127" spans="1:8" s="108" customFormat="1" ht="0.75" customHeight="1" x14ac:dyDescent="0.2">
      <c r="D127" s="52">
        <v>0</v>
      </c>
      <c r="E127" s="119"/>
      <c r="F127" s="119"/>
      <c r="G127" s="70" t="e">
        <f t="shared" si="2"/>
        <v>#DIV/0!</v>
      </c>
      <c r="H127" s="70"/>
    </row>
    <row r="128" spans="1:8" s="108" customFormat="1" ht="25.5" customHeight="1" x14ac:dyDescent="0.2">
      <c r="A128" s="251" t="s">
        <v>135</v>
      </c>
      <c r="B128" s="251"/>
      <c r="C128" s="117" t="s">
        <v>136</v>
      </c>
      <c r="D128" s="53">
        <v>1110</v>
      </c>
      <c r="E128" s="78"/>
      <c r="F128" s="78">
        <v>1094.97</v>
      </c>
      <c r="G128" s="70">
        <f t="shared" si="2"/>
        <v>98.64594594594594</v>
      </c>
      <c r="H128" s="70"/>
    </row>
    <row r="129" spans="1:8" s="108" customFormat="1" ht="25.5" customHeight="1" x14ac:dyDescent="0.2">
      <c r="A129" s="251" t="s">
        <v>137</v>
      </c>
      <c r="B129" s="251"/>
      <c r="C129" s="117" t="s">
        <v>138</v>
      </c>
      <c r="D129" s="53">
        <v>3417.37</v>
      </c>
      <c r="E129" s="78"/>
      <c r="F129" s="78">
        <v>15718.03</v>
      </c>
      <c r="G129" s="70">
        <f t="shared" si="2"/>
        <v>459.94522103254843</v>
      </c>
      <c r="H129" s="70"/>
    </row>
    <row r="130" spans="1:8" s="108" customFormat="1" ht="0.75" customHeight="1" x14ac:dyDescent="0.2">
      <c r="D130" s="52">
        <v>0</v>
      </c>
      <c r="E130" s="119"/>
      <c r="F130" s="119"/>
      <c r="G130" s="70" t="e">
        <f t="shared" si="2"/>
        <v>#DIV/0!</v>
      </c>
      <c r="H130" s="70"/>
    </row>
    <row r="131" spans="1:8" s="108" customFormat="1" ht="25.5" customHeight="1" x14ac:dyDescent="0.2">
      <c r="A131" s="251" t="s">
        <v>141</v>
      </c>
      <c r="B131" s="251"/>
      <c r="C131" s="117" t="s">
        <v>142</v>
      </c>
      <c r="D131" s="52">
        <v>0</v>
      </c>
      <c r="E131" s="78"/>
      <c r="F131" s="78">
        <v>237.5</v>
      </c>
      <c r="G131" s="70"/>
      <c r="H131" s="70"/>
    </row>
    <row r="132" spans="1:8" s="108" customFormat="1" ht="25.5" customHeight="1" x14ac:dyDescent="0.2">
      <c r="A132" s="251" t="s">
        <v>145</v>
      </c>
      <c r="B132" s="251"/>
      <c r="C132" s="117" t="s">
        <v>146</v>
      </c>
      <c r="D132" s="52">
        <v>0</v>
      </c>
      <c r="E132" s="78"/>
      <c r="F132" s="78">
        <v>0</v>
      </c>
      <c r="G132" s="70"/>
      <c r="H132" s="70"/>
    </row>
    <row r="133" spans="1:8" s="108" customFormat="1" ht="0.75" customHeight="1" x14ac:dyDescent="0.2">
      <c r="D133" s="52">
        <v>0</v>
      </c>
      <c r="E133" s="119"/>
      <c r="F133" s="119"/>
      <c r="G133" s="70"/>
      <c r="H133" s="70"/>
    </row>
    <row r="134" spans="1:8" s="108" customFormat="1" ht="25.5" customHeight="1" x14ac:dyDescent="0.2">
      <c r="A134" s="251" t="s">
        <v>151</v>
      </c>
      <c r="B134" s="251"/>
      <c r="C134" s="117" t="s">
        <v>152</v>
      </c>
      <c r="D134" s="52">
        <v>0</v>
      </c>
      <c r="E134" s="78"/>
      <c r="F134" s="78">
        <v>1752.5</v>
      </c>
      <c r="G134" s="70"/>
      <c r="H134" s="70"/>
    </row>
    <row r="135" spans="1:8" s="108" customFormat="1" ht="25.5" customHeight="1" x14ac:dyDescent="0.2">
      <c r="A135" s="251" t="s">
        <v>161</v>
      </c>
      <c r="B135" s="251"/>
      <c r="C135" s="117" t="s">
        <v>154</v>
      </c>
      <c r="D135" s="53">
        <v>195.13</v>
      </c>
      <c r="E135" s="78"/>
      <c r="F135" s="78">
        <v>1391.89</v>
      </c>
      <c r="G135" s="70">
        <f t="shared" si="2"/>
        <v>713.31420078921747</v>
      </c>
      <c r="H135" s="70"/>
    </row>
    <row r="136" spans="1:8" s="108" customFormat="1" ht="0.75" customHeight="1" x14ac:dyDescent="0.2">
      <c r="D136" s="52">
        <v>0</v>
      </c>
      <c r="E136" s="119"/>
      <c r="F136" s="119"/>
      <c r="G136" s="70" t="e">
        <f t="shared" si="2"/>
        <v>#DIV/0!</v>
      </c>
      <c r="H136" s="70" t="e">
        <f t="shared" si="3"/>
        <v>#DIV/0!</v>
      </c>
    </row>
    <row r="137" spans="1:8" s="108" customFormat="1" ht="25.5" customHeight="1" x14ac:dyDescent="0.2">
      <c r="A137" s="250" t="s">
        <v>162</v>
      </c>
      <c r="B137" s="250"/>
      <c r="C137" s="114" t="s">
        <v>163</v>
      </c>
      <c r="D137" s="115">
        <f>D138</f>
        <v>66.03</v>
      </c>
      <c r="E137" s="116">
        <v>20</v>
      </c>
      <c r="F137" s="116">
        <v>17.309999999999999</v>
      </c>
      <c r="G137" s="192">
        <f t="shared" si="2"/>
        <v>26.215356656065424</v>
      </c>
      <c r="H137" s="192">
        <f t="shared" si="3"/>
        <v>86.55</v>
      </c>
    </row>
    <row r="138" spans="1:8" s="108" customFormat="1" ht="25.5" customHeight="1" x14ac:dyDescent="0.2">
      <c r="A138" s="251" t="s">
        <v>166</v>
      </c>
      <c r="B138" s="251"/>
      <c r="C138" s="117" t="s">
        <v>167</v>
      </c>
      <c r="D138" s="160">
        <v>66.03</v>
      </c>
      <c r="E138" s="78"/>
      <c r="F138" s="78">
        <v>17.309999999999999</v>
      </c>
      <c r="G138" s="70">
        <f t="shared" si="2"/>
        <v>26.215356656065424</v>
      </c>
      <c r="H138" s="70"/>
    </row>
    <row r="139" spans="1:8" s="108" customFormat="1" ht="0.75" customHeight="1" x14ac:dyDescent="0.2">
      <c r="D139" s="52">
        <v>0</v>
      </c>
      <c r="E139" s="119"/>
      <c r="F139" s="119"/>
      <c r="G139" s="70" t="e">
        <f t="shared" si="2"/>
        <v>#DIV/0!</v>
      </c>
      <c r="H139" s="70" t="e">
        <f t="shared" si="3"/>
        <v>#DIV/0!</v>
      </c>
    </row>
    <row r="140" spans="1:8" s="108" customFormat="1" ht="25.5" customHeight="1" x14ac:dyDescent="0.2">
      <c r="A140" s="250" t="s">
        <v>176</v>
      </c>
      <c r="B140" s="250"/>
      <c r="C140" s="114" t="s">
        <v>177</v>
      </c>
      <c r="D140" s="115">
        <f>D141+D142</f>
        <v>405</v>
      </c>
      <c r="E140" s="116">
        <v>260</v>
      </c>
      <c r="F140" s="116">
        <v>252.88</v>
      </c>
      <c r="G140" s="192">
        <f t="shared" si="2"/>
        <v>62.439506172839508</v>
      </c>
      <c r="H140" s="192">
        <f t="shared" si="3"/>
        <v>97.26153846153845</v>
      </c>
    </row>
    <row r="141" spans="1:8" s="108" customFormat="1" ht="25.5" customHeight="1" x14ac:dyDescent="0.2">
      <c r="A141" s="251" t="s">
        <v>180</v>
      </c>
      <c r="B141" s="251"/>
      <c r="C141" s="117" t="s">
        <v>181</v>
      </c>
      <c r="D141" s="53">
        <v>405</v>
      </c>
      <c r="E141" s="78"/>
      <c r="F141" s="78">
        <v>100</v>
      </c>
      <c r="G141" s="70">
        <f t="shared" si="2"/>
        <v>24.691358024691358</v>
      </c>
      <c r="H141" s="70"/>
    </row>
    <row r="142" spans="1:8" s="108" customFormat="1" ht="25.5" customHeight="1" x14ac:dyDescent="0.2">
      <c r="A142" s="251" t="s">
        <v>182</v>
      </c>
      <c r="B142" s="251"/>
      <c r="C142" s="117" t="s">
        <v>183</v>
      </c>
      <c r="D142" s="160">
        <v>0</v>
      </c>
      <c r="E142" s="78"/>
      <c r="F142" s="78">
        <v>152.88</v>
      </c>
      <c r="G142" s="70"/>
      <c r="H142" s="70"/>
    </row>
    <row r="143" spans="1:8" s="108" customFormat="1" ht="0.75" customHeight="1" x14ac:dyDescent="0.2">
      <c r="D143" s="52">
        <v>0</v>
      </c>
      <c r="E143" s="119"/>
      <c r="F143" s="119"/>
      <c r="G143" s="70" t="e">
        <f t="shared" si="2"/>
        <v>#DIV/0!</v>
      </c>
      <c r="H143" s="70" t="e">
        <f t="shared" si="3"/>
        <v>#DIV/0!</v>
      </c>
    </row>
    <row r="144" spans="1:8" s="108" customFormat="1" ht="25.5" customHeight="1" x14ac:dyDescent="0.2">
      <c r="A144" s="250" t="s">
        <v>184</v>
      </c>
      <c r="B144" s="250"/>
      <c r="C144" s="114" t="s">
        <v>185</v>
      </c>
      <c r="D144" s="115">
        <f>D145</f>
        <v>3.85</v>
      </c>
      <c r="E144" s="116">
        <v>4</v>
      </c>
      <c r="F144" s="116">
        <v>9.32</v>
      </c>
      <c r="G144" s="192">
        <f t="shared" si="2"/>
        <v>242.07792207792207</v>
      </c>
      <c r="H144" s="192">
        <f t="shared" si="3"/>
        <v>233</v>
      </c>
    </row>
    <row r="145" spans="1:8" s="108" customFormat="1" ht="25.5" customHeight="1" x14ac:dyDescent="0.2">
      <c r="A145" s="251" t="s">
        <v>189</v>
      </c>
      <c r="B145" s="251"/>
      <c r="C145" s="117" t="s">
        <v>190</v>
      </c>
      <c r="D145" s="52">
        <v>3.85</v>
      </c>
      <c r="E145" s="78"/>
      <c r="F145" s="78">
        <v>9.32</v>
      </c>
      <c r="G145" s="70">
        <f t="shared" si="2"/>
        <v>242.07792207792207</v>
      </c>
      <c r="H145" s="70"/>
    </row>
    <row r="146" spans="1:8" s="108" customFormat="1" ht="25.5" customHeight="1" x14ac:dyDescent="0.2">
      <c r="A146" s="250" t="s">
        <v>196</v>
      </c>
      <c r="B146" s="250"/>
      <c r="C146" s="114" t="s">
        <v>197</v>
      </c>
      <c r="D146" s="115">
        <f>D147+D150+D152+D149</f>
        <v>810.09</v>
      </c>
      <c r="E146" s="116">
        <v>7050</v>
      </c>
      <c r="F146" s="116">
        <v>6293.55</v>
      </c>
      <c r="G146" s="192">
        <f t="shared" ref="G146:G214" si="4">F146/D146*100</f>
        <v>776.89515979705959</v>
      </c>
      <c r="H146" s="192">
        <f t="shared" ref="H146:H213" si="5">F146/E146*100</f>
        <v>89.270212765957453</v>
      </c>
    </row>
    <row r="147" spans="1:8" s="108" customFormat="1" ht="25.5" customHeight="1" x14ac:dyDescent="0.2">
      <c r="A147" s="251" t="s">
        <v>200</v>
      </c>
      <c r="B147" s="251"/>
      <c r="C147" s="117" t="s">
        <v>201</v>
      </c>
      <c r="D147" s="130">
        <v>583.63</v>
      </c>
      <c r="E147" s="78"/>
      <c r="F147" s="78">
        <v>5247.4</v>
      </c>
      <c r="G147" s="70">
        <f t="shared" si="4"/>
        <v>899.09703065298208</v>
      </c>
      <c r="H147" s="70"/>
    </row>
    <row r="148" spans="1:8" s="108" customFormat="1" ht="0.75" customHeight="1" x14ac:dyDescent="0.2">
      <c r="D148" s="130">
        <v>0</v>
      </c>
      <c r="E148" s="119"/>
      <c r="F148" s="119"/>
      <c r="G148" s="70" t="e">
        <f t="shared" si="4"/>
        <v>#DIV/0!</v>
      </c>
      <c r="H148" s="70"/>
    </row>
    <row r="149" spans="1:8" s="108" customFormat="1" ht="25.5" customHeight="1" x14ac:dyDescent="0.2">
      <c r="A149" s="251" t="s">
        <v>204</v>
      </c>
      <c r="B149" s="251"/>
      <c r="C149" s="117" t="s">
        <v>205</v>
      </c>
      <c r="D149" s="130">
        <v>0</v>
      </c>
      <c r="E149" s="78"/>
      <c r="F149" s="78">
        <v>580</v>
      </c>
      <c r="G149" s="70"/>
      <c r="H149" s="70"/>
    </row>
    <row r="150" spans="1:8" s="108" customFormat="1" ht="25.5" customHeight="1" x14ac:dyDescent="0.2">
      <c r="A150" s="251" t="s">
        <v>206</v>
      </c>
      <c r="B150" s="251"/>
      <c r="C150" s="117" t="s">
        <v>207</v>
      </c>
      <c r="D150" s="130">
        <v>0</v>
      </c>
      <c r="E150" s="78"/>
      <c r="F150" s="78">
        <v>322.99</v>
      </c>
      <c r="G150" s="70"/>
      <c r="H150" s="70"/>
    </row>
    <row r="151" spans="1:8" s="108" customFormat="1" ht="0.75" customHeight="1" x14ac:dyDescent="0.2">
      <c r="D151" s="130">
        <v>0</v>
      </c>
      <c r="E151" s="119"/>
      <c r="F151" s="119"/>
      <c r="G151" s="70" t="e">
        <f t="shared" si="4"/>
        <v>#DIV/0!</v>
      </c>
      <c r="H151" s="70"/>
    </row>
    <row r="152" spans="1:8" s="108" customFormat="1" ht="25.5" customHeight="1" x14ac:dyDescent="0.2">
      <c r="A152" s="251" t="s">
        <v>210</v>
      </c>
      <c r="B152" s="251"/>
      <c r="C152" s="117" t="s">
        <v>211</v>
      </c>
      <c r="D152" s="130">
        <v>226.46</v>
      </c>
      <c r="E152" s="78"/>
      <c r="F152" s="78">
        <v>143.16</v>
      </c>
      <c r="G152" s="70">
        <f t="shared" si="4"/>
        <v>63.216462068356435</v>
      </c>
      <c r="H152" s="70"/>
    </row>
    <row r="153" spans="1:8" s="108" customFormat="1" ht="0.75" customHeight="1" x14ac:dyDescent="0.2">
      <c r="D153" s="52">
        <v>0</v>
      </c>
      <c r="E153" s="119"/>
      <c r="F153" s="119"/>
      <c r="G153" s="70" t="e">
        <f t="shared" si="4"/>
        <v>#DIV/0!</v>
      </c>
      <c r="H153" s="70" t="e">
        <f t="shared" si="5"/>
        <v>#DIV/0!</v>
      </c>
    </row>
    <row r="154" spans="1:8" s="108" customFormat="1" ht="25.5" customHeight="1" x14ac:dyDescent="0.2">
      <c r="A154" s="256" t="s">
        <v>212</v>
      </c>
      <c r="B154" s="256"/>
      <c r="C154" s="128" t="s">
        <v>213</v>
      </c>
      <c r="D154" s="161">
        <f>D155</f>
        <v>0</v>
      </c>
      <c r="E154" s="162">
        <v>875</v>
      </c>
      <c r="F154" s="162">
        <v>875</v>
      </c>
      <c r="G154" s="197"/>
      <c r="H154" s="197">
        <f t="shared" si="5"/>
        <v>100</v>
      </c>
    </row>
    <row r="155" spans="1:8" s="108" customFormat="1" ht="25.5" customHeight="1" x14ac:dyDescent="0.2">
      <c r="A155" s="260" t="s">
        <v>216</v>
      </c>
      <c r="B155" s="260"/>
      <c r="C155" s="163" t="s">
        <v>215</v>
      </c>
      <c r="D155" s="160">
        <v>0</v>
      </c>
      <c r="E155" s="164"/>
      <c r="F155" s="164">
        <v>875</v>
      </c>
      <c r="G155" s="198"/>
      <c r="H155" s="198"/>
    </row>
    <row r="156" spans="1:8" s="108" customFormat="1" ht="25.5" customHeight="1" x14ac:dyDescent="0.2">
      <c r="A156" s="249" t="s">
        <v>308</v>
      </c>
      <c r="B156" s="249"/>
      <c r="C156" s="138" t="s">
        <v>228</v>
      </c>
      <c r="D156" s="127">
        <f>D157+D160+D172</f>
        <v>52733.509999999995</v>
      </c>
      <c r="E156" s="113">
        <v>77610</v>
      </c>
      <c r="F156" s="113">
        <v>61828.76</v>
      </c>
      <c r="G156" s="188">
        <f t="shared" si="4"/>
        <v>117.24757180017033</v>
      </c>
      <c r="H156" s="188">
        <f t="shared" si="5"/>
        <v>79.665970880041243</v>
      </c>
    </row>
    <row r="157" spans="1:8" s="108" customFormat="1" ht="25.5" customHeight="1" x14ac:dyDescent="0.2">
      <c r="A157" s="250" t="s">
        <v>90</v>
      </c>
      <c r="B157" s="250"/>
      <c r="C157" s="114" t="s">
        <v>91</v>
      </c>
      <c r="D157" s="115">
        <f>D158</f>
        <v>0</v>
      </c>
      <c r="E157" s="116">
        <v>100</v>
      </c>
      <c r="F157" s="116">
        <v>0</v>
      </c>
      <c r="G157" s="192"/>
      <c r="H157" s="192">
        <f t="shared" si="5"/>
        <v>0</v>
      </c>
    </row>
    <row r="158" spans="1:8" s="108" customFormat="1" ht="25.5" customHeight="1" x14ac:dyDescent="0.2">
      <c r="A158" s="251" t="s">
        <v>102</v>
      </c>
      <c r="B158" s="251"/>
      <c r="C158" s="117" t="s">
        <v>101</v>
      </c>
      <c r="D158" s="52">
        <v>0</v>
      </c>
      <c r="E158" s="78"/>
      <c r="F158" s="78">
        <v>0</v>
      </c>
      <c r="G158" s="70"/>
      <c r="H158" s="70"/>
    </row>
    <row r="159" spans="1:8" s="108" customFormat="1" ht="0.75" customHeight="1" x14ac:dyDescent="0.2">
      <c r="D159" s="52">
        <v>0</v>
      </c>
      <c r="E159" s="119"/>
      <c r="F159" s="119"/>
      <c r="G159" s="70" t="e">
        <f t="shared" si="4"/>
        <v>#DIV/0!</v>
      </c>
      <c r="H159" s="70" t="e">
        <f t="shared" si="5"/>
        <v>#DIV/0!</v>
      </c>
    </row>
    <row r="160" spans="1:8" s="108" customFormat="1" ht="25.5" customHeight="1" x14ac:dyDescent="0.2">
      <c r="A160" s="250" t="s">
        <v>107</v>
      </c>
      <c r="B160" s="250"/>
      <c r="C160" s="114" t="s">
        <v>108</v>
      </c>
      <c r="D160" s="115">
        <f>D161+D162+D163+D164+D165+D166+D167+D169+D170</f>
        <v>52733.509999999995</v>
      </c>
      <c r="E160" s="116">
        <v>77510</v>
      </c>
      <c r="F160" s="116">
        <v>61828.76</v>
      </c>
      <c r="G160" s="192">
        <f t="shared" si="4"/>
        <v>117.24757180017033</v>
      </c>
      <c r="H160" s="192">
        <f t="shared" si="5"/>
        <v>79.768752419042713</v>
      </c>
    </row>
    <row r="161" spans="1:8" s="108" customFormat="1" ht="25.5" customHeight="1" x14ac:dyDescent="0.2">
      <c r="A161" s="251" t="s">
        <v>121</v>
      </c>
      <c r="B161" s="251"/>
      <c r="C161" s="165" t="s">
        <v>122</v>
      </c>
      <c r="D161" s="52">
        <v>7182.13</v>
      </c>
      <c r="E161" s="78"/>
      <c r="F161" s="78">
        <v>5752.49</v>
      </c>
      <c r="G161" s="70">
        <f t="shared" si="4"/>
        <v>80.094484505292996</v>
      </c>
      <c r="H161" s="70"/>
    </row>
    <row r="162" spans="1:8" s="108" customFormat="1" ht="25.5" customHeight="1" x14ac:dyDescent="0.2">
      <c r="A162" s="257" t="s">
        <v>123</v>
      </c>
      <c r="B162" s="258"/>
      <c r="C162" s="166" t="s">
        <v>124</v>
      </c>
      <c r="D162" s="167">
        <v>22782.82</v>
      </c>
      <c r="E162" s="168"/>
      <c r="F162" s="168">
        <v>32252.6</v>
      </c>
      <c r="G162" s="70">
        <f t="shared" si="4"/>
        <v>141.56544273272578</v>
      </c>
      <c r="H162" s="199"/>
    </row>
    <row r="163" spans="1:8" s="108" customFormat="1" ht="25.5" customHeight="1" x14ac:dyDescent="0.2">
      <c r="A163" s="169"/>
      <c r="B163" s="169">
        <v>3224</v>
      </c>
      <c r="C163" s="92" t="s">
        <v>128</v>
      </c>
      <c r="D163" s="52">
        <v>108.92</v>
      </c>
      <c r="E163" s="170"/>
      <c r="F163" s="170">
        <v>0</v>
      </c>
      <c r="G163" s="70">
        <f t="shared" si="4"/>
        <v>0</v>
      </c>
      <c r="H163" s="200"/>
    </row>
    <row r="164" spans="1:8" s="108" customFormat="1" ht="25.5" customHeight="1" x14ac:dyDescent="0.2">
      <c r="A164" s="169"/>
      <c r="B164" s="169">
        <v>3225</v>
      </c>
      <c r="C164" s="92" t="s">
        <v>130</v>
      </c>
      <c r="D164" s="52">
        <v>66.599999999999994</v>
      </c>
      <c r="E164" s="170"/>
      <c r="F164" s="170">
        <v>0</v>
      </c>
      <c r="G164" s="70">
        <f t="shared" si="4"/>
        <v>0</v>
      </c>
      <c r="H164" s="200"/>
    </row>
    <row r="165" spans="1:8" s="108" customFormat="1" ht="25.5" customHeight="1" x14ac:dyDescent="0.2">
      <c r="A165" s="169">
        <v>3226</v>
      </c>
      <c r="B165" s="169">
        <v>3236</v>
      </c>
      <c r="C165" s="92" t="s">
        <v>146</v>
      </c>
      <c r="D165" s="52">
        <v>133.38999999999999</v>
      </c>
      <c r="E165" s="170"/>
      <c r="F165" s="170">
        <v>0</v>
      </c>
      <c r="G165" s="201">
        <f t="shared" si="4"/>
        <v>0</v>
      </c>
      <c r="H165" s="200"/>
    </row>
    <row r="166" spans="1:8" s="108" customFormat="1" ht="25.5" customHeight="1" x14ac:dyDescent="0.2">
      <c r="A166" s="259" t="s">
        <v>147</v>
      </c>
      <c r="B166" s="259"/>
      <c r="C166" s="166" t="s">
        <v>148</v>
      </c>
      <c r="D166" s="52">
        <v>0</v>
      </c>
      <c r="E166" s="52"/>
      <c r="F166" s="52">
        <v>4400</v>
      </c>
      <c r="G166" s="200"/>
      <c r="H166" s="200"/>
    </row>
    <row r="167" spans="1:8" s="108" customFormat="1" ht="25.5" customHeight="1" x14ac:dyDescent="0.2">
      <c r="A167" s="251" t="s">
        <v>151</v>
      </c>
      <c r="B167" s="251"/>
      <c r="C167" s="117" t="s">
        <v>152</v>
      </c>
      <c r="D167" s="171">
        <v>1888.84</v>
      </c>
      <c r="E167" s="78"/>
      <c r="F167" s="78">
        <v>274.63</v>
      </c>
      <c r="G167" s="70">
        <f t="shared" si="4"/>
        <v>14.539611613477055</v>
      </c>
      <c r="H167" s="70"/>
    </row>
    <row r="168" spans="1:8" s="108" customFormat="1" ht="0.75" customHeight="1" x14ac:dyDescent="0.2">
      <c r="D168" s="52">
        <v>0</v>
      </c>
      <c r="E168" s="119"/>
      <c r="F168" s="119"/>
      <c r="G168" s="70" t="e">
        <f t="shared" si="4"/>
        <v>#DIV/0!</v>
      </c>
      <c r="H168" s="70"/>
    </row>
    <row r="169" spans="1:8" s="108" customFormat="1" ht="25.5" customHeight="1" x14ac:dyDescent="0.2">
      <c r="A169" s="251" t="s">
        <v>155</v>
      </c>
      <c r="B169" s="251"/>
      <c r="C169" s="117" t="s">
        <v>156</v>
      </c>
      <c r="D169" s="171">
        <v>240.04</v>
      </c>
      <c r="E169" s="78"/>
      <c r="F169" s="78">
        <v>120.03</v>
      </c>
      <c r="G169" s="70">
        <f t="shared" si="4"/>
        <v>50.004165972337944</v>
      </c>
      <c r="H169" s="70"/>
    </row>
    <row r="170" spans="1:8" s="108" customFormat="1" ht="25.5" customHeight="1" x14ac:dyDescent="0.2">
      <c r="A170" s="251" t="s">
        <v>161</v>
      </c>
      <c r="B170" s="251"/>
      <c r="C170" s="117" t="s">
        <v>154</v>
      </c>
      <c r="D170" s="52">
        <v>20330.77</v>
      </c>
      <c r="E170" s="78"/>
      <c r="F170" s="78">
        <v>19029.009999999998</v>
      </c>
      <c r="G170" s="70">
        <f t="shared" si="4"/>
        <v>93.597094453382724</v>
      </c>
      <c r="H170" s="70"/>
    </row>
    <row r="171" spans="1:8" s="108" customFormat="1" ht="0.75" customHeight="1" x14ac:dyDescent="0.2">
      <c r="D171" s="52">
        <v>0</v>
      </c>
      <c r="E171" s="119"/>
      <c r="F171" s="119"/>
      <c r="G171" s="70" t="e">
        <f t="shared" si="4"/>
        <v>#DIV/0!</v>
      </c>
      <c r="H171" s="70" t="e">
        <f t="shared" si="5"/>
        <v>#DIV/0!</v>
      </c>
    </row>
    <row r="172" spans="1:8" s="108" customFormat="1" ht="25.5" customHeight="1" x14ac:dyDescent="0.2">
      <c r="A172" s="256" t="s">
        <v>212</v>
      </c>
      <c r="B172" s="256"/>
      <c r="C172" s="128" t="s">
        <v>213</v>
      </c>
      <c r="D172" s="161">
        <v>0</v>
      </c>
      <c r="E172" s="162">
        <v>0</v>
      </c>
      <c r="F172" s="162">
        <v>0</v>
      </c>
      <c r="G172" s="197"/>
      <c r="H172" s="197"/>
    </row>
    <row r="173" spans="1:8" s="108" customFormat="1" ht="25.5" customHeight="1" x14ac:dyDescent="0.2">
      <c r="A173" s="249" t="s">
        <v>301</v>
      </c>
      <c r="B173" s="249"/>
      <c r="C173" s="138" t="s">
        <v>237</v>
      </c>
      <c r="D173" s="127">
        <f>D174+D175+D178</f>
        <v>0</v>
      </c>
      <c r="E173" s="113">
        <v>180513</v>
      </c>
      <c r="F173" s="113">
        <v>9992.57</v>
      </c>
      <c r="G173" s="188"/>
      <c r="H173" s="188">
        <f t="shared" si="5"/>
        <v>5.5356511719377544</v>
      </c>
    </row>
    <row r="174" spans="1:8" s="108" customFormat="1" ht="25.5" customHeight="1" x14ac:dyDescent="0.2">
      <c r="A174" s="250" t="s">
        <v>107</v>
      </c>
      <c r="B174" s="250"/>
      <c r="C174" s="114" t="s">
        <v>108</v>
      </c>
      <c r="D174" s="115">
        <v>0</v>
      </c>
      <c r="E174" s="116">
        <v>0</v>
      </c>
      <c r="F174" s="116">
        <v>0</v>
      </c>
      <c r="G174" s="192"/>
      <c r="H174" s="192"/>
    </row>
    <row r="175" spans="1:8" s="108" customFormat="1" ht="25.5" customHeight="1" x14ac:dyDescent="0.2">
      <c r="A175" s="250" t="s">
        <v>170</v>
      </c>
      <c r="B175" s="250"/>
      <c r="C175" s="114" t="s">
        <v>171</v>
      </c>
      <c r="D175" s="115">
        <f>D176</f>
        <v>0</v>
      </c>
      <c r="E175" s="116">
        <v>139993</v>
      </c>
      <c r="F175" s="116">
        <v>9992.57</v>
      </c>
      <c r="G175" s="192"/>
      <c r="H175" s="192">
        <f t="shared" si="5"/>
        <v>7.1379068953447673</v>
      </c>
    </row>
    <row r="176" spans="1:8" s="108" customFormat="1" ht="25.5" customHeight="1" x14ac:dyDescent="0.2">
      <c r="A176" s="251" t="s">
        <v>174</v>
      </c>
      <c r="B176" s="251"/>
      <c r="C176" s="117" t="s">
        <v>175</v>
      </c>
      <c r="D176" s="52">
        <v>0</v>
      </c>
      <c r="E176" s="78"/>
      <c r="F176" s="78">
        <v>9992.57</v>
      </c>
      <c r="G176" s="70"/>
      <c r="H176" s="70"/>
    </row>
    <row r="177" spans="1:8" s="108" customFormat="1" ht="0.75" customHeight="1" x14ac:dyDescent="0.2">
      <c r="D177" s="52">
        <v>0</v>
      </c>
      <c r="E177" s="119"/>
      <c r="F177" s="119"/>
      <c r="G177" s="70"/>
      <c r="H177" s="70" t="e">
        <f t="shared" si="5"/>
        <v>#DIV/0!</v>
      </c>
    </row>
    <row r="178" spans="1:8" s="108" customFormat="1" ht="25.5" customHeight="1" x14ac:dyDescent="0.2">
      <c r="A178" s="250" t="s">
        <v>212</v>
      </c>
      <c r="B178" s="250"/>
      <c r="C178" s="114" t="s">
        <v>213</v>
      </c>
      <c r="D178" s="115">
        <f>D179</f>
        <v>0</v>
      </c>
      <c r="E178" s="116">
        <v>40520</v>
      </c>
      <c r="F178" s="116">
        <v>0</v>
      </c>
      <c r="G178" s="192"/>
      <c r="H178" s="192">
        <f t="shared" si="5"/>
        <v>0</v>
      </c>
    </row>
    <row r="179" spans="1:8" s="108" customFormat="1" ht="25.5" customHeight="1" x14ac:dyDescent="0.2">
      <c r="A179" s="251" t="s">
        <v>216</v>
      </c>
      <c r="B179" s="251"/>
      <c r="C179" s="117" t="s">
        <v>215</v>
      </c>
      <c r="D179" s="52">
        <v>0</v>
      </c>
      <c r="E179" s="78"/>
      <c r="F179" s="78">
        <v>0</v>
      </c>
      <c r="G179" s="70"/>
      <c r="H179" s="70"/>
    </row>
    <row r="180" spans="1:8" s="108" customFormat="1" ht="25.5" customHeight="1" x14ac:dyDescent="0.2">
      <c r="A180" s="249" t="s">
        <v>309</v>
      </c>
      <c r="B180" s="249"/>
      <c r="C180" s="138" t="s">
        <v>239</v>
      </c>
      <c r="D180" s="127">
        <f>D181+D191+D212+D213+D217+D219+D226</f>
        <v>2221204.3200000003</v>
      </c>
      <c r="E180" s="113">
        <v>2610000</v>
      </c>
      <c r="F180" s="113">
        <v>2590589.7599999998</v>
      </c>
      <c r="G180" s="188">
        <f t="shared" si="4"/>
        <v>116.62996225399019</v>
      </c>
      <c r="H180" s="188">
        <f t="shared" si="5"/>
        <v>99.256312643678157</v>
      </c>
    </row>
    <row r="181" spans="1:8" s="108" customFormat="1" ht="25.5" customHeight="1" x14ac:dyDescent="0.2">
      <c r="A181" s="250" t="s">
        <v>90</v>
      </c>
      <c r="B181" s="250"/>
      <c r="C181" s="114" t="s">
        <v>91</v>
      </c>
      <c r="D181" s="115">
        <f>D182+D184+D187+D185+D189+D190+D186</f>
        <v>1965417.86</v>
      </c>
      <c r="E181" s="116">
        <v>2336730</v>
      </c>
      <c r="F181" s="116">
        <v>2320324.25</v>
      </c>
      <c r="G181" s="192">
        <f t="shared" si="4"/>
        <v>118.05755392901538</v>
      </c>
      <c r="H181" s="192">
        <f t="shared" si="5"/>
        <v>99.297918458700835</v>
      </c>
    </row>
    <row r="182" spans="1:8" s="108" customFormat="1" ht="25.5" customHeight="1" x14ac:dyDescent="0.2">
      <c r="A182" s="251" t="s">
        <v>94</v>
      </c>
      <c r="B182" s="251"/>
      <c r="C182" s="117" t="s">
        <v>95</v>
      </c>
      <c r="D182" s="53">
        <v>1591854.61</v>
      </c>
      <c r="E182" s="78"/>
      <c r="F182" s="78">
        <v>1882565.77</v>
      </c>
      <c r="G182" s="70">
        <f t="shared" si="4"/>
        <v>118.26241907858656</v>
      </c>
      <c r="H182" s="196"/>
    </row>
    <row r="183" spans="1:8" s="108" customFormat="1" ht="0.75" customHeight="1" x14ac:dyDescent="0.2">
      <c r="D183" s="144">
        <v>0</v>
      </c>
      <c r="E183" s="119"/>
      <c r="F183" s="119"/>
      <c r="G183" s="70" t="e">
        <f t="shared" si="4"/>
        <v>#DIV/0!</v>
      </c>
      <c r="H183" s="196"/>
    </row>
    <row r="184" spans="1:8" s="108" customFormat="1" ht="25.5" customHeight="1" x14ac:dyDescent="0.2">
      <c r="A184" s="251" t="s">
        <v>96</v>
      </c>
      <c r="B184" s="251"/>
      <c r="C184" s="117" t="s">
        <v>97</v>
      </c>
      <c r="D184" s="53">
        <v>18975.21</v>
      </c>
      <c r="E184" s="78"/>
      <c r="F184" s="78">
        <v>25851</v>
      </c>
      <c r="G184" s="70">
        <f t="shared" si="4"/>
        <v>136.23564640391334</v>
      </c>
      <c r="H184" s="196"/>
    </row>
    <row r="185" spans="1:8" s="108" customFormat="1" ht="25.5" customHeight="1" x14ac:dyDescent="0.2">
      <c r="A185" s="89"/>
      <c r="B185" s="89" t="s">
        <v>98</v>
      </c>
      <c r="C185" s="117" t="s">
        <v>99</v>
      </c>
      <c r="D185" s="53">
        <v>7518.83</v>
      </c>
      <c r="E185" s="78"/>
      <c r="F185" s="78"/>
      <c r="G185" s="70" t="s">
        <v>218</v>
      </c>
      <c r="H185" s="196"/>
    </row>
    <row r="186" spans="1:8" s="108" customFormat="1" ht="25.5" customHeight="1" x14ac:dyDescent="0.2">
      <c r="A186" s="89"/>
      <c r="B186" s="89" t="s">
        <v>102</v>
      </c>
      <c r="C186" s="117" t="s">
        <v>101</v>
      </c>
      <c r="D186" s="53">
        <v>93944.49</v>
      </c>
      <c r="E186" s="78"/>
      <c r="F186" s="78"/>
      <c r="G186" s="70" t="s">
        <v>218</v>
      </c>
      <c r="H186" s="196"/>
    </row>
    <row r="187" spans="1:8" s="108" customFormat="1" ht="25.5" customHeight="1" x14ac:dyDescent="0.2">
      <c r="A187" s="251" t="s">
        <v>105</v>
      </c>
      <c r="B187" s="251"/>
      <c r="C187" s="117" t="s">
        <v>99</v>
      </c>
      <c r="D187" s="53">
        <v>253124.72</v>
      </c>
      <c r="E187" s="78"/>
      <c r="F187" s="78">
        <v>11576.68</v>
      </c>
      <c r="G187" s="70">
        <f t="shared" si="4"/>
        <v>4.5735082689671716</v>
      </c>
      <c r="H187" s="196"/>
    </row>
    <row r="188" spans="1:8" s="108" customFormat="1" ht="0.75" customHeight="1" x14ac:dyDescent="0.2">
      <c r="D188" s="52">
        <v>0</v>
      </c>
      <c r="E188" s="119"/>
      <c r="F188" s="119"/>
      <c r="G188" s="70" t="e">
        <f t="shared" si="4"/>
        <v>#DIV/0!</v>
      </c>
      <c r="H188" s="70" t="e">
        <f t="shared" si="5"/>
        <v>#DIV/0!</v>
      </c>
    </row>
    <row r="189" spans="1:8" s="108" customFormat="1" ht="25.5" customHeight="1" x14ac:dyDescent="0.2">
      <c r="A189" s="251" t="s">
        <v>102</v>
      </c>
      <c r="B189" s="251"/>
      <c r="C189" s="117" t="s">
        <v>101</v>
      </c>
      <c r="D189" s="52">
        <v>0</v>
      </c>
      <c r="E189" s="78"/>
      <c r="F189" s="78">
        <v>96134.67</v>
      </c>
      <c r="G189" s="70"/>
      <c r="H189" s="70"/>
    </row>
    <row r="190" spans="1:8" s="108" customFormat="1" ht="26.25" customHeight="1" x14ac:dyDescent="0.2">
      <c r="A190" s="251" t="s">
        <v>105</v>
      </c>
      <c r="B190" s="251"/>
      <c r="C190" s="117" t="s">
        <v>106</v>
      </c>
      <c r="D190" s="52">
        <v>0</v>
      </c>
      <c r="E190" s="78"/>
      <c r="F190" s="78">
        <v>304196.13</v>
      </c>
      <c r="G190" s="70"/>
      <c r="H190" s="70"/>
    </row>
    <row r="191" spans="1:8" s="108" customFormat="1" ht="25.5" customHeight="1" x14ac:dyDescent="0.2">
      <c r="A191" s="250" t="s">
        <v>107</v>
      </c>
      <c r="B191" s="250"/>
      <c r="C191" s="114" t="s">
        <v>108</v>
      </c>
      <c r="D191" s="115">
        <f>D192+D194+D195+D197+D198+D199+D201+D202+D204+D206+D207+D209+D210+D205</f>
        <v>209329.71000000002</v>
      </c>
      <c r="E191" s="116">
        <v>232660</v>
      </c>
      <c r="F191" s="116">
        <v>230168.05</v>
      </c>
      <c r="G191" s="192">
        <f t="shared" si="4"/>
        <v>109.95479332580165</v>
      </c>
      <c r="H191" s="192">
        <f t="shared" si="5"/>
        <v>98.928930628384762</v>
      </c>
    </row>
    <row r="192" spans="1:8" s="108" customFormat="1" ht="25.5" customHeight="1" x14ac:dyDescent="0.2">
      <c r="A192" s="251" t="s">
        <v>111</v>
      </c>
      <c r="B192" s="251"/>
      <c r="C192" s="117" t="s">
        <v>112</v>
      </c>
      <c r="D192" s="144">
        <v>430.42</v>
      </c>
      <c r="E192" s="78"/>
      <c r="F192" s="78">
        <v>430</v>
      </c>
      <c r="G192" s="70">
        <f t="shared" si="4"/>
        <v>99.902420891222519</v>
      </c>
      <c r="H192" s="70"/>
    </row>
    <row r="193" spans="1:8" s="108" customFormat="1" ht="0.75" customHeight="1" x14ac:dyDescent="0.2">
      <c r="D193" s="144">
        <v>0</v>
      </c>
      <c r="E193" s="119"/>
      <c r="F193" s="119"/>
      <c r="G193" s="70" t="e">
        <f t="shared" si="4"/>
        <v>#DIV/0!</v>
      </c>
      <c r="H193" s="70" t="e">
        <f t="shared" si="5"/>
        <v>#DIV/0!</v>
      </c>
    </row>
    <row r="194" spans="1:8" s="108" customFormat="1" ht="25.5" customHeight="1" x14ac:dyDescent="0.2">
      <c r="A194" s="251" t="s">
        <v>113</v>
      </c>
      <c r="B194" s="251"/>
      <c r="C194" s="117" t="s">
        <v>114</v>
      </c>
      <c r="D194" s="53">
        <v>60168.55</v>
      </c>
      <c r="E194" s="78"/>
      <c r="F194" s="78">
        <v>64327.41</v>
      </c>
      <c r="G194" s="70">
        <f t="shared" si="4"/>
        <v>106.91201632746676</v>
      </c>
      <c r="H194" s="70"/>
    </row>
    <row r="195" spans="1:8" s="108" customFormat="1" ht="25.5" customHeight="1" x14ac:dyDescent="0.2">
      <c r="A195" s="251" t="s">
        <v>121</v>
      </c>
      <c r="B195" s="251"/>
      <c r="C195" s="117" t="s">
        <v>122</v>
      </c>
      <c r="D195" s="53">
        <v>8388.44</v>
      </c>
      <c r="E195" s="78"/>
      <c r="F195" s="78">
        <v>6152.44</v>
      </c>
      <c r="G195" s="70">
        <f t="shared" si="4"/>
        <v>73.344269017838826</v>
      </c>
      <c r="H195" s="70"/>
    </row>
    <row r="196" spans="1:8" s="108" customFormat="1" ht="0.75" customHeight="1" x14ac:dyDescent="0.2">
      <c r="D196" s="144">
        <v>0</v>
      </c>
      <c r="E196" s="119"/>
      <c r="F196" s="119"/>
      <c r="G196" s="70" t="e">
        <f t="shared" si="4"/>
        <v>#DIV/0!</v>
      </c>
      <c r="H196" s="70"/>
    </row>
    <row r="197" spans="1:8" s="108" customFormat="1" ht="25.5" customHeight="1" x14ac:dyDescent="0.2">
      <c r="A197" s="251" t="s">
        <v>123</v>
      </c>
      <c r="B197" s="251"/>
      <c r="C197" s="117" t="s">
        <v>124</v>
      </c>
      <c r="D197" s="53">
        <v>124354.78</v>
      </c>
      <c r="E197" s="78"/>
      <c r="F197" s="78">
        <v>127854.13</v>
      </c>
      <c r="G197" s="70">
        <f t="shared" si="4"/>
        <v>102.81400521958224</v>
      </c>
      <c r="H197" s="70"/>
    </row>
    <row r="198" spans="1:8" s="108" customFormat="1" ht="25.5" customHeight="1" x14ac:dyDescent="0.2">
      <c r="A198" s="89"/>
      <c r="B198" s="89" t="s">
        <v>127</v>
      </c>
      <c r="C198" s="172" t="s">
        <v>128</v>
      </c>
      <c r="D198" s="53">
        <v>880.88</v>
      </c>
      <c r="E198" s="78"/>
      <c r="F198" s="78"/>
      <c r="G198" s="70"/>
      <c r="H198" s="70"/>
    </row>
    <row r="199" spans="1:8" s="108" customFormat="1" ht="25.5" customHeight="1" x14ac:dyDescent="0.2">
      <c r="A199" s="251" t="s">
        <v>129</v>
      </c>
      <c r="B199" s="251"/>
      <c r="C199" s="117" t="s">
        <v>130</v>
      </c>
      <c r="D199" s="144">
        <v>400</v>
      </c>
      <c r="E199" s="78"/>
      <c r="F199" s="78">
        <v>4497.58</v>
      </c>
      <c r="G199" s="70">
        <f t="shared" si="4"/>
        <v>1124.395</v>
      </c>
      <c r="H199" s="70"/>
    </row>
    <row r="200" spans="1:8" s="108" customFormat="1" ht="0.75" customHeight="1" x14ac:dyDescent="0.2">
      <c r="D200" s="144">
        <v>0</v>
      </c>
      <c r="E200" s="119"/>
      <c r="F200" s="119"/>
      <c r="G200" s="70" t="e">
        <f t="shared" si="4"/>
        <v>#DIV/0!</v>
      </c>
      <c r="H200" s="70"/>
    </row>
    <row r="201" spans="1:8" s="108" customFormat="1" ht="25.5" customHeight="1" x14ac:dyDescent="0.2">
      <c r="A201" s="251" t="s">
        <v>135</v>
      </c>
      <c r="B201" s="251"/>
      <c r="C201" s="117" t="s">
        <v>136</v>
      </c>
      <c r="D201" s="144">
        <v>122.88</v>
      </c>
      <c r="E201" s="78"/>
      <c r="F201" s="78"/>
      <c r="G201" s="70" t="s">
        <v>218</v>
      </c>
      <c r="H201" s="70"/>
    </row>
    <row r="202" spans="1:8" s="108" customFormat="1" ht="25.5" customHeight="1" x14ac:dyDescent="0.2">
      <c r="A202" s="251" t="s">
        <v>137</v>
      </c>
      <c r="B202" s="251"/>
      <c r="C202" s="117" t="s">
        <v>138</v>
      </c>
      <c r="D202" s="144">
        <v>750</v>
      </c>
      <c r="E202" s="78"/>
      <c r="F202" s="78">
        <v>9500</v>
      </c>
      <c r="G202" s="70">
        <f t="shared" si="4"/>
        <v>1266.6666666666665</v>
      </c>
      <c r="H202" s="70"/>
    </row>
    <row r="203" spans="1:8" s="108" customFormat="1" ht="0.75" customHeight="1" x14ac:dyDescent="0.2">
      <c r="D203" s="144">
        <v>0</v>
      </c>
      <c r="E203" s="119"/>
      <c r="F203" s="119"/>
      <c r="G203" s="70" t="e">
        <f t="shared" si="4"/>
        <v>#DIV/0!</v>
      </c>
      <c r="H203" s="70"/>
    </row>
    <row r="204" spans="1:8" s="108" customFormat="1" ht="25.5" customHeight="1" x14ac:dyDescent="0.2">
      <c r="A204" s="251" t="s">
        <v>141</v>
      </c>
      <c r="B204" s="257"/>
      <c r="C204" s="165" t="s">
        <v>142</v>
      </c>
      <c r="D204" s="173">
        <v>0</v>
      </c>
      <c r="E204" s="168"/>
      <c r="F204" s="168"/>
      <c r="G204" s="199"/>
      <c r="H204" s="70"/>
    </row>
    <row r="205" spans="1:8" s="108" customFormat="1" ht="25.5" customHeight="1" x14ac:dyDescent="0.2">
      <c r="B205" s="169">
        <v>3237</v>
      </c>
      <c r="C205" s="174" t="s">
        <v>335</v>
      </c>
      <c r="D205" s="144">
        <v>89.58</v>
      </c>
      <c r="E205" s="170"/>
      <c r="F205" s="170"/>
      <c r="G205" s="200"/>
      <c r="H205" s="70"/>
    </row>
    <row r="206" spans="1:8" s="108" customFormat="1" ht="25.5" customHeight="1" x14ac:dyDescent="0.2">
      <c r="A206" s="251" t="s">
        <v>149</v>
      </c>
      <c r="B206" s="251"/>
      <c r="C206" s="117" t="s">
        <v>150</v>
      </c>
      <c r="D206" s="175">
        <v>607.5</v>
      </c>
      <c r="E206" s="78"/>
      <c r="F206" s="78">
        <v>708.75</v>
      </c>
      <c r="G206" s="70">
        <f t="shared" si="4"/>
        <v>116.66666666666667</v>
      </c>
      <c r="H206" s="70"/>
    </row>
    <row r="207" spans="1:8" s="108" customFormat="1" ht="25.5" customHeight="1" x14ac:dyDescent="0.2">
      <c r="A207" s="251" t="s">
        <v>151</v>
      </c>
      <c r="B207" s="251"/>
      <c r="C207" s="117" t="s">
        <v>152</v>
      </c>
      <c r="D207" s="144">
        <v>4550.79</v>
      </c>
      <c r="E207" s="78"/>
      <c r="F207" s="78">
        <v>8711.14</v>
      </c>
      <c r="G207" s="70">
        <f t="shared" si="4"/>
        <v>191.4203907453431</v>
      </c>
      <c r="H207" s="70"/>
    </row>
    <row r="208" spans="1:8" s="108" customFormat="1" ht="0.75" customHeight="1" x14ac:dyDescent="0.2">
      <c r="D208" s="144">
        <v>0</v>
      </c>
      <c r="E208" s="119"/>
      <c r="F208" s="119"/>
      <c r="G208" s="70" t="e">
        <f t="shared" si="4"/>
        <v>#DIV/0!</v>
      </c>
      <c r="H208" s="70"/>
    </row>
    <row r="209" spans="1:8" s="108" customFormat="1" ht="25.5" customHeight="1" x14ac:dyDescent="0.2">
      <c r="A209" s="251" t="s">
        <v>159</v>
      </c>
      <c r="B209" s="251"/>
      <c r="C209" s="117" t="s">
        <v>160</v>
      </c>
      <c r="D209" s="144">
        <v>5390.89</v>
      </c>
      <c r="E209" s="78"/>
      <c r="F209" s="78">
        <v>5821</v>
      </c>
      <c r="G209" s="70">
        <f t="shared" si="4"/>
        <v>107.97845995744673</v>
      </c>
      <c r="H209" s="70"/>
    </row>
    <row r="210" spans="1:8" s="108" customFormat="1" ht="25.5" customHeight="1" x14ac:dyDescent="0.2">
      <c r="A210" s="251" t="s">
        <v>161</v>
      </c>
      <c r="B210" s="251"/>
      <c r="C210" s="117" t="s">
        <v>154</v>
      </c>
      <c r="D210" s="52">
        <v>3195</v>
      </c>
      <c r="E210" s="78"/>
      <c r="F210" s="78">
        <v>2165.6</v>
      </c>
      <c r="G210" s="70">
        <f t="shared" si="4"/>
        <v>67.780907668231606</v>
      </c>
      <c r="H210" s="70"/>
    </row>
    <row r="211" spans="1:8" s="108" customFormat="1" ht="0.75" customHeight="1" x14ac:dyDescent="0.2">
      <c r="D211" s="52">
        <v>0</v>
      </c>
      <c r="E211" s="119"/>
      <c r="F211" s="119"/>
      <c r="G211" s="70" t="e">
        <f t="shared" si="4"/>
        <v>#DIV/0!</v>
      </c>
      <c r="H211" s="70"/>
    </row>
    <row r="212" spans="1:8" s="108" customFormat="1" ht="25.5" customHeight="1" x14ac:dyDescent="0.2">
      <c r="A212" s="250" t="s">
        <v>162</v>
      </c>
      <c r="B212" s="250"/>
      <c r="C212" s="114" t="s">
        <v>163</v>
      </c>
      <c r="D212" s="115">
        <v>711.91</v>
      </c>
      <c r="E212" s="116">
        <v>0</v>
      </c>
      <c r="F212" s="116">
        <v>0</v>
      </c>
      <c r="G212" s="192">
        <f t="shared" si="4"/>
        <v>0</v>
      </c>
      <c r="H212" s="192"/>
    </row>
    <row r="213" spans="1:8" s="108" customFormat="1" ht="25.5" customHeight="1" x14ac:dyDescent="0.2">
      <c r="A213" s="250" t="s">
        <v>176</v>
      </c>
      <c r="B213" s="250"/>
      <c r="C213" s="114" t="s">
        <v>177</v>
      </c>
      <c r="D213" s="115">
        <f>D214+D215</f>
        <v>15190.61</v>
      </c>
      <c r="E213" s="116">
        <v>15250</v>
      </c>
      <c r="F213" s="116">
        <v>14819.61</v>
      </c>
      <c r="G213" s="192">
        <f t="shared" si="4"/>
        <v>97.55770176444527</v>
      </c>
      <c r="H213" s="192">
        <f t="shared" si="5"/>
        <v>97.177770491803287</v>
      </c>
    </row>
    <row r="214" spans="1:8" s="108" customFormat="1" ht="25.5" customHeight="1" x14ac:dyDescent="0.2">
      <c r="A214" s="251" t="s">
        <v>180</v>
      </c>
      <c r="B214" s="251"/>
      <c r="C214" s="117" t="s">
        <v>181</v>
      </c>
      <c r="D214" s="52">
        <v>5027.49</v>
      </c>
      <c r="E214" s="78"/>
      <c r="F214" s="78">
        <v>5270.07</v>
      </c>
      <c r="G214" s="70">
        <f t="shared" si="4"/>
        <v>104.82507175548832</v>
      </c>
      <c r="H214" s="70"/>
    </row>
    <row r="215" spans="1:8" s="108" customFormat="1" ht="25.5" customHeight="1" x14ac:dyDescent="0.2">
      <c r="A215" s="251" t="s">
        <v>182</v>
      </c>
      <c r="B215" s="251"/>
      <c r="C215" s="117" t="s">
        <v>183</v>
      </c>
      <c r="D215" s="52">
        <v>10163.120000000001</v>
      </c>
      <c r="E215" s="78"/>
      <c r="F215" s="78">
        <v>9549.5400000000009</v>
      </c>
      <c r="G215" s="70">
        <f t="shared" ref="G215" si="6">F215/D215*100</f>
        <v>93.962680751580223</v>
      </c>
      <c r="H215" s="70"/>
    </row>
    <row r="216" spans="1:8" s="108" customFormat="1" ht="0.75" customHeight="1" x14ac:dyDescent="0.2">
      <c r="D216" s="52">
        <v>0</v>
      </c>
      <c r="E216" s="119"/>
      <c r="F216" s="119"/>
      <c r="G216" s="70"/>
      <c r="H216" s="70" t="e">
        <f t="shared" ref="H216:H270" si="7">F216/E216*100</f>
        <v>#DIV/0!</v>
      </c>
    </row>
    <row r="217" spans="1:8" s="108" customFormat="1" ht="25.5" customHeight="1" x14ac:dyDescent="0.2">
      <c r="A217" s="250" t="s">
        <v>184</v>
      </c>
      <c r="B217" s="250"/>
      <c r="C217" s="114" t="s">
        <v>185</v>
      </c>
      <c r="D217" s="115">
        <f>D218</f>
        <v>1122.08</v>
      </c>
      <c r="E217" s="116">
        <v>960</v>
      </c>
      <c r="F217" s="116">
        <v>960.24</v>
      </c>
      <c r="G217" s="192">
        <f>F217/D217*100</f>
        <v>85.576785968914876</v>
      </c>
      <c r="H217" s="192">
        <f t="shared" si="7"/>
        <v>100.02500000000001</v>
      </c>
    </row>
    <row r="218" spans="1:8" s="108" customFormat="1" ht="25.5" customHeight="1" x14ac:dyDescent="0.2">
      <c r="A218" s="251" t="s">
        <v>189</v>
      </c>
      <c r="B218" s="251"/>
      <c r="C218" s="117" t="s">
        <v>190</v>
      </c>
      <c r="D218" s="52">
        <v>1122.08</v>
      </c>
      <c r="E218" s="78"/>
      <c r="F218" s="78">
        <v>960.24</v>
      </c>
      <c r="G218" s="70">
        <f t="shared" ref="G218" si="8">F218/D218*100</f>
        <v>85.576785968914876</v>
      </c>
      <c r="H218" s="70"/>
    </row>
    <row r="219" spans="1:8" s="108" customFormat="1" ht="25.5" customHeight="1" x14ac:dyDescent="0.2">
      <c r="A219" s="250" t="s">
        <v>196</v>
      </c>
      <c r="B219" s="250"/>
      <c r="C219" s="114" t="s">
        <v>197</v>
      </c>
      <c r="D219" s="115">
        <f>D222+D220+D221+D224</f>
        <v>29432.15</v>
      </c>
      <c r="E219" s="116">
        <v>24400</v>
      </c>
      <c r="F219" s="116">
        <v>24317.61</v>
      </c>
      <c r="G219" s="192">
        <f t="shared" ref="G219:G257" si="9">F219/D219*100</f>
        <v>82.62260827020792</v>
      </c>
      <c r="H219" s="192">
        <f t="shared" si="7"/>
        <v>99.662336065573783</v>
      </c>
    </row>
    <row r="220" spans="1:8" s="108" customFormat="1" ht="25.5" customHeight="1" x14ac:dyDescent="0.2">
      <c r="A220" s="89"/>
      <c r="B220" s="89" t="s">
        <v>200</v>
      </c>
      <c r="C220" s="51" t="s">
        <v>201</v>
      </c>
      <c r="D220" s="52">
        <v>1176</v>
      </c>
      <c r="E220" s="78"/>
      <c r="F220" s="78">
        <v>0</v>
      </c>
      <c r="G220" s="70"/>
      <c r="H220" s="70"/>
    </row>
    <row r="221" spans="1:8" s="108" customFormat="1" ht="25.5" customHeight="1" x14ac:dyDescent="0.2">
      <c r="A221" s="89"/>
      <c r="B221" s="89" t="s">
        <v>202</v>
      </c>
      <c r="C221" s="51" t="s">
        <v>203</v>
      </c>
      <c r="D221" s="52">
        <v>3787.5</v>
      </c>
      <c r="E221" s="78"/>
      <c r="F221" s="78">
        <v>0</v>
      </c>
      <c r="G221" s="70"/>
      <c r="H221" s="70"/>
    </row>
    <row r="222" spans="1:8" s="108" customFormat="1" ht="25.5" customHeight="1" x14ac:dyDescent="0.2">
      <c r="A222" s="251" t="s">
        <v>206</v>
      </c>
      <c r="B222" s="251"/>
      <c r="C222" s="117" t="s">
        <v>207</v>
      </c>
      <c r="D222" s="52">
        <v>2969.85</v>
      </c>
      <c r="E222" s="78"/>
      <c r="F222" s="78">
        <v>958</v>
      </c>
      <c r="G222" s="70">
        <f t="shared" si="9"/>
        <v>32.257521423640931</v>
      </c>
      <c r="H222" s="70"/>
    </row>
    <row r="223" spans="1:8" s="108" customFormat="1" ht="0.75" customHeight="1" x14ac:dyDescent="0.2">
      <c r="D223" s="52">
        <v>0</v>
      </c>
      <c r="E223" s="119"/>
      <c r="F223" s="119"/>
      <c r="G223" s="70" t="e">
        <f t="shared" si="9"/>
        <v>#DIV/0!</v>
      </c>
      <c r="H223" s="70" t="e">
        <f t="shared" si="7"/>
        <v>#DIV/0!</v>
      </c>
    </row>
    <row r="224" spans="1:8" s="108" customFormat="1" ht="25.5" customHeight="1" x14ac:dyDescent="0.2">
      <c r="A224" s="251" t="s">
        <v>210</v>
      </c>
      <c r="B224" s="251"/>
      <c r="C224" s="117" t="s">
        <v>211</v>
      </c>
      <c r="D224" s="52">
        <v>21498.799999999999</v>
      </c>
      <c r="E224" s="78"/>
      <c r="F224" s="78">
        <v>23359.61</v>
      </c>
      <c r="G224" s="70">
        <f t="shared" si="9"/>
        <v>108.65541332539492</v>
      </c>
      <c r="H224" s="70"/>
    </row>
    <row r="225" spans="1:8" s="108" customFormat="1" ht="0.75" customHeight="1" x14ac:dyDescent="0.2">
      <c r="D225" s="52">
        <v>0</v>
      </c>
      <c r="E225" s="119"/>
      <c r="F225" s="119"/>
      <c r="G225" s="70" t="e">
        <f t="shared" si="9"/>
        <v>#DIV/0!</v>
      </c>
      <c r="H225" s="70" t="e">
        <f t="shared" si="7"/>
        <v>#DIV/0!</v>
      </c>
    </row>
    <row r="226" spans="1:8" s="108" customFormat="1" ht="25.5" customHeight="1" x14ac:dyDescent="0.2">
      <c r="A226" s="250" t="s">
        <v>212</v>
      </c>
      <c r="B226" s="250"/>
      <c r="C226" s="114" t="s">
        <v>213</v>
      </c>
      <c r="D226" s="115">
        <v>0</v>
      </c>
      <c r="E226" s="116">
        <v>0</v>
      </c>
      <c r="F226" s="116">
        <v>0</v>
      </c>
      <c r="G226" s="192"/>
      <c r="H226" s="192"/>
    </row>
    <row r="227" spans="1:8" s="178" customFormat="1" ht="25.5" customHeight="1" x14ac:dyDescent="0.2">
      <c r="A227" s="261" t="s">
        <v>310</v>
      </c>
      <c r="B227" s="261"/>
      <c r="C227" s="126" t="s">
        <v>242</v>
      </c>
      <c r="D227" s="176">
        <f>D228+D231+D235</f>
        <v>8335.3300000000017</v>
      </c>
      <c r="E227" s="177">
        <v>6000</v>
      </c>
      <c r="F227" s="177">
        <v>9473.94</v>
      </c>
      <c r="G227" s="202">
        <f t="shared" si="9"/>
        <v>113.66004705272614</v>
      </c>
      <c r="H227" s="202">
        <f t="shared" si="7"/>
        <v>157.899</v>
      </c>
    </row>
    <row r="228" spans="1:8" s="108" customFormat="1" ht="25.5" customHeight="1" x14ac:dyDescent="0.2">
      <c r="A228" s="250" t="s">
        <v>107</v>
      </c>
      <c r="B228" s="250"/>
      <c r="C228" s="114" t="s">
        <v>108</v>
      </c>
      <c r="D228" s="115">
        <f>D229+D230</f>
        <v>1428.81</v>
      </c>
      <c r="E228" s="116">
        <v>270</v>
      </c>
      <c r="F228" s="116">
        <v>270</v>
      </c>
      <c r="G228" s="192">
        <f t="shared" si="9"/>
        <v>18.896844227014089</v>
      </c>
      <c r="H228" s="192">
        <f t="shared" si="7"/>
        <v>100</v>
      </c>
    </row>
    <row r="229" spans="1:8" s="108" customFormat="1" ht="25.5" customHeight="1" x14ac:dyDescent="0.2">
      <c r="A229" s="89"/>
      <c r="B229" s="89" t="s">
        <v>123</v>
      </c>
      <c r="C229" s="51" t="s">
        <v>124</v>
      </c>
      <c r="D229" s="49">
        <v>1428.81</v>
      </c>
      <c r="E229" s="78">
        <v>0</v>
      </c>
      <c r="F229" s="78">
        <v>0</v>
      </c>
      <c r="G229" s="70"/>
      <c r="H229" s="70"/>
    </row>
    <row r="230" spans="1:8" s="108" customFormat="1" ht="25.5" customHeight="1" x14ac:dyDescent="0.2">
      <c r="A230" s="251" t="s">
        <v>143</v>
      </c>
      <c r="B230" s="251"/>
      <c r="C230" s="117" t="s">
        <v>144</v>
      </c>
      <c r="D230" s="52">
        <v>0</v>
      </c>
      <c r="E230" s="78"/>
      <c r="F230" s="78">
        <v>270</v>
      </c>
      <c r="G230" s="70"/>
      <c r="H230" s="70"/>
    </row>
    <row r="231" spans="1:8" s="108" customFormat="1" ht="25.5" customHeight="1" x14ac:dyDescent="0.2">
      <c r="A231" s="250" t="s">
        <v>184</v>
      </c>
      <c r="B231" s="250"/>
      <c r="C231" s="114" t="s">
        <v>185</v>
      </c>
      <c r="D231" s="115">
        <f>D232+D234</f>
        <v>4170.97</v>
      </c>
      <c r="E231" s="116">
        <v>3355</v>
      </c>
      <c r="F231" s="116">
        <v>6661.25</v>
      </c>
      <c r="G231" s="192">
        <f t="shared" si="9"/>
        <v>159.7050566175254</v>
      </c>
      <c r="H231" s="192">
        <f t="shared" si="7"/>
        <v>198.54694485842026</v>
      </c>
    </row>
    <row r="232" spans="1:8" s="108" customFormat="1" ht="25.5" customHeight="1" x14ac:dyDescent="0.2">
      <c r="A232" s="251" t="s">
        <v>187</v>
      </c>
      <c r="B232" s="251"/>
      <c r="C232" s="117" t="s">
        <v>188</v>
      </c>
      <c r="D232" s="52">
        <v>4170.97</v>
      </c>
      <c r="E232" s="78"/>
      <c r="F232" s="78">
        <v>2063.6</v>
      </c>
      <c r="G232" s="70"/>
      <c r="H232" s="70"/>
    </row>
    <row r="233" spans="1:8" s="108" customFormat="1" ht="0.75" customHeight="1" x14ac:dyDescent="0.2">
      <c r="D233" s="52">
        <v>0</v>
      </c>
      <c r="E233" s="119"/>
      <c r="F233" s="119"/>
      <c r="G233" s="70" t="e">
        <f t="shared" si="9"/>
        <v>#DIV/0!</v>
      </c>
      <c r="H233" s="70" t="e">
        <f t="shared" si="7"/>
        <v>#DIV/0!</v>
      </c>
    </row>
    <row r="234" spans="1:8" s="108" customFormat="1" ht="25.5" customHeight="1" x14ac:dyDescent="0.2">
      <c r="A234" s="251" t="s">
        <v>192</v>
      </c>
      <c r="B234" s="251"/>
      <c r="C234" s="117" t="s">
        <v>193</v>
      </c>
      <c r="D234" s="52">
        <v>0</v>
      </c>
      <c r="E234" s="78"/>
      <c r="F234" s="78">
        <v>4597.6499999999996</v>
      </c>
      <c r="G234" s="70"/>
      <c r="H234" s="70"/>
    </row>
    <row r="235" spans="1:8" s="108" customFormat="1" ht="25.5" customHeight="1" x14ac:dyDescent="0.2">
      <c r="A235" s="250" t="s">
        <v>196</v>
      </c>
      <c r="B235" s="250"/>
      <c r="C235" s="114" t="s">
        <v>197</v>
      </c>
      <c r="D235" s="115">
        <f>D236</f>
        <v>2735.55</v>
      </c>
      <c r="E235" s="116">
        <v>2375</v>
      </c>
      <c r="F235" s="116">
        <v>2542.69</v>
      </c>
      <c r="G235" s="192">
        <f t="shared" si="9"/>
        <v>92.949863829942785</v>
      </c>
      <c r="H235" s="192">
        <f t="shared" si="7"/>
        <v>107.06063157894737</v>
      </c>
    </row>
    <row r="236" spans="1:8" s="108" customFormat="1" ht="25.5" customHeight="1" x14ac:dyDescent="0.2">
      <c r="A236" s="251" t="s">
        <v>210</v>
      </c>
      <c r="B236" s="251"/>
      <c r="C236" s="117" t="s">
        <v>211</v>
      </c>
      <c r="D236" s="52">
        <v>2735.55</v>
      </c>
      <c r="E236" s="78"/>
      <c r="F236" s="78">
        <v>2542.69</v>
      </c>
      <c r="G236" s="70">
        <f t="shared" si="9"/>
        <v>92.949863829942785</v>
      </c>
      <c r="H236" s="70"/>
    </row>
    <row r="237" spans="1:8" s="108" customFormat="1" ht="0.75" customHeight="1" x14ac:dyDescent="0.2">
      <c r="D237" s="52">
        <v>0</v>
      </c>
      <c r="E237" s="119"/>
      <c r="F237" s="119"/>
      <c r="G237" s="70" t="e">
        <f t="shared" si="9"/>
        <v>#DIV/0!</v>
      </c>
      <c r="H237" s="70" t="e">
        <f t="shared" si="7"/>
        <v>#DIV/0!</v>
      </c>
    </row>
    <row r="238" spans="1:8" s="108" customFormat="1" ht="34.5" customHeight="1" x14ac:dyDescent="0.2">
      <c r="A238" s="249" t="s">
        <v>311</v>
      </c>
      <c r="B238" s="249"/>
      <c r="C238" s="138" t="s">
        <v>245</v>
      </c>
      <c r="D238" s="127">
        <f>D239</f>
        <v>192.6</v>
      </c>
      <c r="E238" s="113">
        <v>193</v>
      </c>
      <c r="F238" s="113">
        <v>192.6</v>
      </c>
      <c r="G238" s="202">
        <f t="shared" si="9"/>
        <v>100</v>
      </c>
      <c r="H238" s="188">
        <f t="shared" si="7"/>
        <v>99.792746113989637</v>
      </c>
    </row>
    <row r="239" spans="1:8" s="108" customFormat="1" ht="25.5" customHeight="1" x14ac:dyDescent="0.2">
      <c r="A239" s="250" t="s">
        <v>196</v>
      </c>
      <c r="B239" s="250"/>
      <c r="C239" s="114" t="s">
        <v>197</v>
      </c>
      <c r="D239" s="115">
        <f>D240+D241</f>
        <v>192.6</v>
      </c>
      <c r="E239" s="116">
        <v>193</v>
      </c>
      <c r="F239" s="116">
        <v>192.6</v>
      </c>
      <c r="G239" s="192">
        <f t="shared" si="9"/>
        <v>100</v>
      </c>
      <c r="H239" s="192">
        <f t="shared" si="7"/>
        <v>99.792746113989637</v>
      </c>
    </row>
    <row r="240" spans="1:8" s="108" customFormat="1" ht="25.5" customHeight="1" x14ac:dyDescent="0.2">
      <c r="A240" s="251" t="s">
        <v>200</v>
      </c>
      <c r="B240" s="257"/>
      <c r="C240" s="165" t="s">
        <v>201</v>
      </c>
      <c r="D240" s="167">
        <v>0</v>
      </c>
      <c r="E240" s="168"/>
      <c r="F240" s="168">
        <v>192.6</v>
      </c>
      <c r="G240" s="199"/>
      <c r="H240" s="70"/>
    </row>
    <row r="241" spans="1:8" s="108" customFormat="1" ht="25.5" customHeight="1" x14ac:dyDescent="0.2">
      <c r="B241" s="169">
        <v>4227</v>
      </c>
      <c r="C241" s="51" t="s">
        <v>207</v>
      </c>
      <c r="D241" s="52">
        <v>192.6</v>
      </c>
      <c r="E241" s="170">
        <v>0</v>
      </c>
      <c r="F241" s="170">
        <v>0</v>
      </c>
      <c r="G241" s="200">
        <f t="shared" si="9"/>
        <v>0</v>
      </c>
      <c r="H241" s="70"/>
    </row>
    <row r="242" spans="1:8" s="108" customFormat="1" ht="25.5" customHeight="1" x14ac:dyDescent="0.2">
      <c r="A242" s="247" t="s">
        <v>281</v>
      </c>
      <c r="B242" s="247"/>
      <c r="C242" s="157" t="s">
        <v>282</v>
      </c>
      <c r="D242" s="179">
        <f>D245</f>
        <v>123309.43</v>
      </c>
      <c r="E242" s="107">
        <v>420633</v>
      </c>
      <c r="F242" s="107">
        <v>507131.2</v>
      </c>
      <c r="G242" s="190">
        <f t="shared" si="9"/>
        <v>411.26716748264914</v>
      </c>
      <c r="H242" s="190">
        <f t="shared" si="7"/>
        <v>120.56381691403195</v>
      </c>
    </row>
    <row r="243" spans="1:8" s="108" customFormat="1" ht="25.5" customHeight="1" x14ac:dyDescent="0.2">
      <c r="A243" s="247" t="s">
        <v>284</v>
      </c>
      <c r="B243" s="247"/>
      <c r="C243" s="157" t="s">
        <v>224</v>
      </c>
      <c r="D243" s="158">
        <f>D247+D259+D264</f>
        <v>9050</v>
      </c>
      <c r="E243" s="107">
        <v>226823</v>
      </c>
      <c r="F243" s="107">
        <v>313321.2</v>
      </c>
      <c r="G243" s="190">
        <f t="shared" si="9"/>
        <v>3462.1127071823203</v>
      </c>
      <c r="H243" s="190">
        <f t="shared" si="7"/>
        <v>138.13466888278526</v>
      </c>
    </row>
    <row r="244" spans="1:8" s="108" customFormat="1" ht="25.5" customHeight="1" x14ac:dyDescent="0.2">
      <c r="A244" s="247" t="s">
        <v>286</v>
      </c>
      <c r="B244" s="247"/>
      <c r="C244" s="157" t="s">
        <v>235</v>
      </c>
      <c r="D244" s="158">
        <f>D252+D269</f>
        <v>114259.43</v>
      </c>
      <c r="E244" s="107">
        <v>193810</v>
      </c>
      <c r="F244" s="107">
        <v>193810</v>
      </c>
      <c r="G244" s="190">
        <f t="shared" si="9"/>
        <v>169.62276111477189</v>
      </c>
      <c r="H244" s="190">
        <f t="shared" si="7"/>
        <v>100</v>
      </c>
    </row>
    <row r="245" spans="1:8" s="108" customFormat="1" ht="25.5" customHeight="1" x14ac:dyDescent="0.2">
      <c r="A245" s="247" t="s">
        <v>287</v>
      </c>
      <c r="B245" s="247"/>
      <c r="C245" s="157" t="s">
        <v>312</v>
      </c>
      <c r="D245" s="158">
        <f>D246+D258+D263</f>
        <v>123309.43</v>
      </c>
      <c r="E245" s="107">
        <v>420633</v>
      </c>
      <c r="F245" s="107">
        <v>507131.2</v>
      </c>
      <c r="G245" s="190">
        <f t="shared" si="9"/>
        <v>411.26716748264914</v>
      </c>
      <c r="H245" s="190">
        <f t="shared" si="7"/>
        <v>120.56381691403195</v>
      </c>
    </row>
    <row r="246" spans="1:8" s="108" customFormat="1" ht="25.5" customHeight="1" x14ac:dyDescent="0.2">
      <c r="A246" s="262" t="s">
        <v>313</v>
      </c>
      <c r="B246" s="262"/>
      <c r="C246" s="180" t="s">
        <v>314</v>
      </c>
      <c r="D246" s="181">
        <f>D247+D252</f>
        <v>123309.43</v>
      </c>
      <c r="E246" s="182">
        <v>73775</v>
      </c>
      <c r="F246" s="182">
        <v>73775</v>
      </c>
      <c r="G246" s="203">
        <f t="shared" si="9"/>
        <v>59.829163106179315</v>
      </c>
      <c r="H246" s="203">
        <f t="shared" si="7"/>
        <v>100</v>
      </c>
    </row>
    <row r="247" spans="1:8" s="108" customFormat="1" ht="25.5" customHeight="1" x14ac:dyDescent="0.2">
      <c r="A247" s="249" t="s">
        <v>296</v>
      </c>
      <c r="B247" s="249"/>
      <c r="C247" s="138" t="s">
        <v>224</v>
      </c>
      <c r="D247" s="127">
        <f>D248+D251</f>
        <v>9050</v>
      </c>
      <c r="E247" s="113">
        <v>9965</v>
      </c>
      <c r="F247" s="113">
        <v>9965</v>
      </c>
      <c r="G247" s="204">
        <f t="shared" si="9"/>
        <v>110.11049723756908</v>
      </c>
      <c r="H247" s="188">
        <f t="shared" si="7"/>
        <v>100</v>
      </c>
    </row>
    <row r="248" spans="1:8" s="108" customFormat="1" ht="25.5" customHeight="1" x14ac:dyDescent="0.2">
      <c r="A248" s="250" t="s">
        <v>107</v>
      </c>
      <c r="B248" s="250"/>
      <c r="C248" s="114" t="s">
        <v>108</v>
      </c>
      <c r="D248" s="115">
        <f>D249+D250</f>
        <v>9050</v>
      </c>
      <c r="E248" s="116">
        <v>9965</v>
      </c>
      <c r="F248" s="116">
        <v>9965</v>
      </c>
      <c r="G248" s="205">
        <f t="shared" si="9"/>
        <v>110.11049723756908</v>
      </c>
      <c r="H248" s="192">
        <f t="shared" si="7"/>
        <v>100</v>
      </c>
    </row>
    <row r="249" spans="1:8" s="108" customFormat="1" ht="25.5" customHeight="1" x14ac:dyDescent="0.2">
      <c r="A249" s="251" t="s">
        <v>147</v>
      </c>
      <c r="B249" s="257"/>
      <c r="C249" s="117" t="s">
        <v>148</v>
      </c>
      <c r="D249" s="52">
        <v>5737.5</v>
      </c>
      <c r="E249" s="168"/>
      <c r="F249" s="168">
        <v>9965</v>
      </c>
      <c r="G249" s="200">
        <f t="shared" si="9"/>
        <v>173.68191721132897</v>
      </c>
      <c r="H249" s="70"/>
    </row>
    <row r="250" spans="1:8" s="108" customFormat="1" ht="25.5" customHeight="1" x14ac:dyDescent="0.2">
      <c r="B250" s="169">
        <v>3239</v>
      </c>
      <c r="C250" s="51" t="s">
        <v>152</v>
      </c>
      <c r="D250" s="52">
        <v>3312.5</v>
      </c>
      <c r="E250" s="170"/>
      <c r="F250" s="170"/>
      <c r="G250" s="200">
        <f t="shared" si="9"/>
        <v>0</v>
      </c>
      <c r="H250" s="70"/>
    </row>
    <row r="251" spans="1:8" s="108" customFormat="1" ht="25.5" customHeight="1" x14ac:dyDescent="0.2">
      <c r="A251" s="250" t="s">
        <v>170</v>
      </c>
      <c r="B251" s="250"/>
      <c r="C251" s="114" t="s">
        <v>171</v>
      </c>
      <c r="D251" s="115">
        <v>0</v>
      </c>
      <c r="E251" s="116">
        <v>0</v>
      </c>
      <c r="F251" s="116">
        <v>0</v>
      </c>
      <c r="G251" s="205"/>
      <c r="H251" s="192"/>
    </row>
    <row r="252" spans="1:8" s="108" customFormat="1" ht="25.5" customHeight="1" x14ac:dyDescent="0.2">
      <c r="A252" s="249" t="s">
        <v>301</v>
      </c>
      <c r="B252" s="249"/>
      <c r="C252" s="138" t="s">
        <v>237</v>
      </c>
      <c r="D252" s="127">
        <f>D253+D256</f>
        <v>114259.43</v>
      </c>
      <c r="E252" s="113">
        <v>63810</v>
      </c>
      <c r="F252" s="113">
        <v>63810</v>
      </c>
      <c r="G252" s="188">
        <f t="shared" si="9"/>
        <v>55.846594018541836</v>
      </c>
      <c r="H252" s="188">
        <f t="shared" si="7"/>
        <v>100</v>
      </c>
    </row>
    <row r="253" spans="1:8" s="108" customFormat="1" ht="25.5" customHeight="1" x14ac:dyDescent="0.2">
      <c r="A253" s="250" t="s">
        <v>107</v>
      </c>
      <c r="B253" s="250"/>
      <c r="C253" s="114" t="s">
        <v>108</v>
      </c>
      <c r="D253" s="115">
        <f>D254+D255</f>
        <v>6869.03</v>
      </c>
      <c r="E253" s="116">
        <v>63810</v>
      </c>
      <c r="F253" s="116">
        <v>63810</v>
      </c>
      <c r="G253" s="192">
        <f t="shared" si="9"/>
        <v>928.95212278880717</v>
      </c>
      <c r="H253" s="192">
        <f t="shared" si="7"/>
        <v>100</v>
      </c>
    </row>
    <row r="254" spans="1:8" s="108" customFormat="1" ht="25.5" customHeight="1" x14ac:dyDescent="0.2">
      <c r="A254" s="89"/>
      <c r="B254" s="89" t="s">
        <v>139</v>
      </c>
      <c r="C254" s="51" t="s">
        <v>140</v>
      </c>
      <c r="D254" s="52">
        <v>190.63</v>
      </c>
      <c r="E254" s="78"/>
      <c r="F254" s="78"/>
      <c r="G254" s="70">
        <f t="shared" si="9"/>
        <v>0</v>
      </c>
      <c r="H254" s="70"/>
    </row>
    <row r="255" spans="1:8" s="108" customFormat="1" ht="25.5" customHeight="1" x14ac:dyDescent="0.2">
      <c r="A255" s="251" t="s">
        <v>147</v>
      </c>
      <c r="B255" s="251"/>
      <c r="C255" s="117" t="s">
        <v>148</v>
      </c>
      <c r="D255" s="52">
        <v>6678.4</v>
      </c>
      <c r="E255" s="78"/>
      <c r="F255" s="78">
        <v>63810</v>
      </c>
      <c r="G255" s="70">
        <f t="shared" si="9"/>
        <v>955.4683756588405</v>
      </c>
      <c r="H255" s="70"/>
    </row>
    <row r="256" spans="1:8" s="108" customFormat="1" ht="25.5" customHeight="1" x14ac:dyDescent="0.2">
      <c r="A256" s="89"/>
      <c r="B256" s="183" t="s">
        <v>212</v>
      </c>
      <c r="C256" s="154" t="s">
        <v>213</v>
      </c>
      <c r="D256" s="115">
        <f>D257</f>
        <v>107390.39999999999</v>
      </c>
      <c r="E256" s="116"/>
      <c r="F256" s="116"/>
      <c r="G256" s="192">
        <f t="shared" si="9"/>
        <v>0</v>
      </c>
      <c r="H256" s="192"/>
    </row>
    <row r="257" spans="1:8" s="108" customFormat="1" ht="25.5" customHeight="1" x14ac:dyDescent="0.2">
      <c r="A257" s="89"/>
      <c r="B257" s="89" t="s">
        <v>216</v>
      </c>
      <c r="C257" s="51" t="s">
        <v>215</v>
      </c>
      <c r="D257" s="52">
        <v>107390.39999999999</v>
      </c>
      <c r="E257" s="78"/>
      <c r="F257" s="78"/>
      <c r="G257" s="70">
        <f t="shared" si="9"/>
        <v>0</v>
      </c>
      <c r="H257" s="70"/>
    </row>
    <row r="258" spans="1:8" s="108" customFormat="1" ht="25.5" customHeight="1" x14ac:dyDescent="0.2">
      <c r="A258" s="248" t="s">
        <v>315</v>
      </c>
      <c r="B258" s="248"/>
      <c r="C258" s="159" t="s">
        <v>316</v>
      </c>
      <c r="D258" s="184">
        <f>D259</f>
        <v>0</v>
      </c>
      <c r="E258" s="110">
        <v>46858</v>
      </c>
      <c r="F258" s="110">
        <v>23428.95</v>
      </c>
      <c r="G258" s="191"/>
      <c r="H258" s="191">
        <f t="shared" si="7"/>
        <v>49.999893294634859</v>
      </c>
    </row>
    <row r="259" spans="1:8" s="108" customFormat="1" ht="25.5" customHeight="1" x14ac:dyDescent="0.2">
      <c r="A259" s="249" t="s">
        <v>296</v>
      </c>
      <c r="B259" s="249"/>
      <c r="C259" s="138" t="s">
        <v>224</v>
      </c>
      <c r="D259" s="127">
        <f>D260</f>
        <v>0</v>
      </c>
      <c r="E259" s="113">
        <v>46858</v>
      </c>
      <c r="F259" s="113">
        <v>23428.95</v>
      </c>
      <c r="G259" s="188"/>
      <c r="H259" s="188">
        <f t="shared" si="7"/>
        <v>49.999893294634859</v>
      </c>
    </row>
    <row r="260" spans="1:8" s="108" customFormat="1" ht="25.5" customHeight="1" x14ac:dyDescent="0.2">
      <c r="A260" s="250" t="s">
        <v>212</v>
      </c>
      <c r="B260" s="250"/>
      <c r="C260" s="114" t="s">
        <v>213</v>
      </c>
      <c r="D260" s="115">
        <f>D261</f>
        <v>0</v>
      </c>
      <c r="E260" s="116">
        <v>46858</v>
      </c>
      <c r="F260" s="116">
        <v>23428.95</v>
      </c>
      <c r="G260" s="192"/>
      <c r="H260" s="192">
        <f t="shared" si="7"/>
        <v>49.999893294634859</v>
      </c>
    </row>
    <row r="261" spans="1:8" s="108" customFormat="1" ht="25.5" customHeight="1" x14ac:dyDescent="0.2">
      <c r="A261" s="251" t="s">
        <v>216</v>
      </c>
      <c r="B261" s="251"/>
      <c r="C261" s="117" t="s">
        <v>215</v>
      </c>
      <c r="D261" s="52">
        <v>0</v>
      </c>
      <c r="E261" s="78"/>
      <c r="F261" s="78">
        <v>23428.95</v>
      </c>
      <c r="G261" s="70"/>
      <c r="H261" s="70"/>
    </row>
    <row r="262" spans="1:8" s="108" customFormat="1" ht="0.75" customHeight="1" x14ac:dyDescent="0.2">
      <c r="D262" s="52">
        <v>0</v>
      </c>
      <c r="E262" s="119"/>
      <c r="F262" s="119"/>
      <c r="G262" s="70"/>
      <c r="H262" s="70" t="e">
        <f t="shared" si="7"/>
        <v>#DIV/0!</v>
      </c>
    </row>
    <row r="263" spans="1:8" s="108" customFormat="1" ht="25.5" customHeight="1" x14ac:dyDescent="0.2">
      <c r="A263" s="248" t="s">
        <v>317</v>
      </c>
      <c r="B263" s="248"/>
      <c r="C263" s="159" t="s">
        <v>318</v>
      </c>
      <c r="D263" s="184">
        <f>D264+D269</f>
        <v>0</v>
      </c>
      <c r="E263" s="110">
        <v>300000</v>
      </c>
      <c r="F263" s="110">
        <v>409927.25</v>
      </c>
      <c r="G263" s="191"/>
      <c r="H263" s="191">
        <f t="shared" si="7"/>
        <v>136.64241666666669</v>
      </c>
    </row>
    <row r="264" spans="1:8" s="108" customFormat="1" ht="25.5" customHeight="1" x14ac:dyDescent="0.2">
      <c r="A264" s="249" t="s">
        <v>296</v>
      </c>
      <c r="B264" s="249"/>
      <c r="C264" s="138" t="s">
        <v>224</v>
      </c>
      <c r="D264" s="127">
        <f>D265+D266</f>
        <v>0</v>
      </c>
      <c r="E264" s="113">
        <v>170000</v>
      </c>
      <c r="F264" s="113">
        <v>279927.25</v>
      </c>
      <c r="G264" s="188"/>
      <c r="H264" s="188">
        <f t="shared" si="7"/>
        <v>164.66308823529411</v>
      </c>
    </row>
    <row r="265" spans="1:8" s="108" customFormat="1" ht="25.5" customHeight="1" x14ac:dyDescent="0.2">
      <c r="A265" s="250" t="s">
        <v>170</v>
      </c>
      <c r="B265" s="250"/>
      <c r="C265" s="114" t="s">
        <v>171</v>
      </c>
      <c r="D265" s="115">
        <v>0</v>
      </c>
      <c r="E265" s="116">
        <v>0</v>
      </c>
      <c r="F265" s="116">
        <v>130000</v>
      </c>
      <c r="G265" s="192"/>
      <c r="H265" s="192"/>
    </row>
    <row r="266" spans="1:8" s="108" customFormat="1" ht="25.5" customHeight="1" x14ac:dyDescent="0.2">
      <c r="A266" s="250" t="s">
        <v>212</v>
      </c>
      <c r="B266" s="250"/>
      <c r="C266" s="114" t="s">
        <v>213</v>
      </c>
      <c r="D266" s="115">
        <f>D267</f>
        <v>0</v>
      </c>
      <c r="E266" s="116">
        <v>170000</v>
      </c>
      <c r="F266" s="116">
        <v>149927.25</v>
      </c>
      <c r="G266" s="192"/>
      <c r="H266" s="192">
        <f t="shared" si="7"/>
        <v>88.192499999999995</v>
      </c>
    </row>
    <row r="267" spans="1:8" s="108" customFormat="1" ht="25.5" customHeight="1" x14ac:dyDescent="0.2">
      <c r="A267" s="251" t="s">
        <v>216</v>
      </c>
      <c r="B267" s="251"/>
      <c r="C267" s="117" t="s">
        <v>215</v>
      </c>
      <c r="D267" s="52">
        <v>0</v>
      </c>
      <c r="E267" s="78"/>
      <c r="F267" s="78">
        <v>149927.25</v>
      </c>
      <c r="G267" s="70"/>
      <c r="H267" s="70"/>
    </row>
    <row r="268" spans="1:8" s="108" customFormat="1" ht="0.75" customHeight="1" x14ac:dyDescent="0.2">
      <c r="D268" s="52">
        <v>0</v>
      </c>
      <c r="E268" s="119"/>
      <c r="F268" s="78">
        <v>130000</v>
      </c>
      <c r="G268" s="70"/>
      <c r="H268" s="70" t="e">
        <f t="shared" si="7"/>
        <v>#DIV/0!</v>
      </c>
    </row>
    <row r="269" spans="1:8" s="108" customFormat="1" ht="25.5" customHeight="1" x14ac:dyDescent="0.2">
      <c r="A269" s="249" t="s">
        <v>301</v>
      </c>
      <c r="B269" s="249"/>
      <c r="C269" s="138" t="s">
        <v>237</v>
      </c>
      <c r="D269" s="127">
        <f>D270</f>
        <v>0</v>
      </c>
      <c r="E269" s="113">
        <v>130000</v>
      </c>
      <c r="F269" s="113">
        <v>130000</v>
      </c>
      <c r="G269" s="188"/>
      <c r="H269" s="188">
        <f t="shared" si="7"/>
        <v>100</v>
      </c>
    </row>
    <row r="270" spans="1:8" s="108" customFormat="1" ht="25.5" customHeight="1" x14ac:dyDescent="0.2">
      <c r="A270" s="250" t="s">
        <v>212</v>
      </c>
      <c r="B270" s="250"/>
      <c r="C270" s="114" t="s">
        <v>213</v>
      </c>
      <c r="D270" s="115">
        <f>D271</f>
        <v>0</v>
      </c>
      <c r="E270" s="116">
        <v>130000</v>
      </c>
      <c r="F270" s="116">
        <v>130000</v>
      </c>
      <c r="G270" s="192"/>
      <c r="H270" s="192">
        <f t="shared" si="7"/>
        <v>100</v>
      </c>
    </row>
    <row r="271" spans="1:8" s="108" customFormat="1" ht="25.5" customHeight="1" x14ac:dyDescent="0.2">
      <c r="A271" s="251" t="s">
        <v>216</v>
      </c>
      <c r="B271" s="251"/>
      <c r="C271" s="117" t="s">
        <v>215</v>
      </c>
      <c r="D271" s="130">
        <v>0</v>
      </c>
      <c r="E271" s="185"/>
      <c r="F271" s="93">
        <v>130000</v>
      </c>
      <c r="G271" s="70"/>
      <c r="H271" s="70"/>
    </row>
    <row r="272" spans="1:8" s="108" customFormat="1" ht="25.5" customHeight="1" x14ac:dyDescent="0.2">
      <c r="A272" s="165"/>
      <c r="B272" s="165"/>
      <c r="C272" s="165"/>
      <c r="D272" s="186"/>
      <c r="E272" s="187"/>
      <c r="F272" s="186"/>
      <c r="G272" s="201"/>
      <c r="H272" s="201"/>
    </row>
    <row r="274" spans="1:8" s="28" customFormat="1" x14ac:dyDescent="0.25">
      <c r="A274" s="28" t="s">
        <v>325</v>
      </c>
      <c r="E274" s="32"/>
      <c r="F274" s="32"/>
      <c r="G274" s="31"/>
      <c r="H274" s="31"/>
    </row>
    <row r="275" spans="1:8" s="28" customFormat="1" x14ac:dyDescent="0.25">
      <c r="A275" s="33"/>
      <c r="G275" s="31"/>
      <c r="H275" s="31"/>
    </row>
    <row r="276" spans="1:8" s="28" customFormat="1" x14ac:dyDescent="0.25">
      <c r="A276" s="33"/>
      <c r="B276" s="28" t="s">
        <v>321</v>
      </c>
      <c r="F276" s="28" t="s">
        <v>322</v>
      </c>
      <c r="G276" s="31"/>
      <c r="H276" s="31"/>
    </row>
    <row r="277" spans="1:8" x14ac:dyDescent="0.25">
      <c r="B277" s="28" t="s">
        <v>323</v>
      </c>
      <c r="F277" s="28" t="s">
        <v>326</v>
      </c>
    </row>
  </sheetData>
  <mergeCells count="194">
    <mergeCell ref="A266:B266"/>
    <mergeCell ref="A267:B267"/>
    <mergeCell ref="A269:B269"/>
    <mergeCell ref="A270:B270"/>
    <mergeCell ref="A271:B271"/>
    <mergeCell ref="A259:B259"/>
    <mergeCell ref="A260:B260"/>
    <mergeCell ref="A261:B261"/>
    <mergeCell ref="A263:B263"/>
    <mergeCell ref="A264:B264"/>
    <mergeCell ref="A265:B265"/>
    <mergeCell ref="A249:B249"/>
    <mergeCell ref="A251:B251"/>
    <mergeCell ref="A252:B252"/>
    <mergeCell ref="A253:B253"/>
    <mergeCell ref="A255:B255"/>
    <mergeCell ref="A258:B258"/>
    <mergeCell ref="A243:B243"/>
    <mergeCell ref="A244:B244"/>
    <mergeCell ref="A245:B245"/>
    <mergeCell ref="A246:B246"/>
    <mergeCell ref="A247:B247"/>
    <mergeCell ref="A248:B248"/>
    <mergeCell ref="A235:B235"/>
    <mergeCell ref="A236:B236"/>
    <mergeCell ref="A238:B238"/>
    <mergeCell ref="A239:B239"/>
    <mergeCell ref="A240:B240"/>
    <mergeCell ref="A242:B242"/>
    <mergeCell ref="A227:B227"/>
    <mergeCell ref="A228:B228"/>
    <mergeCell ref="A230:B230"/>
    <mergeCell ref="A231:B231"/>
    <mergeCell ref="A232:B232"/>
    <mergeCell ref="A234:B234"/>
    <mergeCell ref="A217:B217"/>
    <mergeCell ref="A218:B218"/>
    <mergeCell ref="A219:B219"/>
    <mergeCell ref="A222:B222"/>
    <mergeCell ref="A224:B224"/>
    <mergeCell ref="A226:B226"/>
    <mergeCell ref="A209:B209"/>
    <mergeCell ref="A210:B210"/>
    <mergeCell ref="A212:B212"/>
    <mergeCell ref="A213:B213"/>
    <mergeCell ref="A214:B214"/>
    <mergeCell ref="A215:B215"/>
    <mergeCell ref="A199:B199"/>
    <mergeCell ref="A201:B201"/>
    <mergeCell ref="A202:B202"/>
    <mergeCell ref="A204:B204"/>
    <mergeCell ref="A206:B206"/>
    <mergeCell ref="A207:B207"/>
    <mergeCell ref="A190:B190"/>
    <mergeCell ref="A191:B191"/>
    <mergeCell ref="A192:B192"/>
    <mergeCell ref="A194:B194"/>
    <mergeCell ref="A195:B195"/>
    <mergeCell ref="A197:B197"/>
    <mergeCell ref="A180:B180"/>
    <mergeCell ref="A181:B181"/>
    <mergeCell ref="A182:B182"/>
    <mergeCell ref="A184:B184"/>
    <mergeCell ref="A187:B187"/>
    <mergeCell ref="A189:B189"/>
    <mergeCell ref="A173:B173"/>
    <mergeCell ref="A174:B174"/>
    <mergeCell ref="A175:B175"/>
    <mergeCell ref="A176:B176"/>
    <mergeCell ref="A178:B178"/>
    <mergeCell ref="A179:B179"/>
    <mergeCell ref="A162:B162"/>
    <mergeCell ref="A166:B166"/>
    <mergeCell ref="A167:B167"/>
    <mergeCell ref="A169:B169"/>
    <mergeCell ref="A170:B170"/>
    <mergeCell ref="A172:B172"/>
    <mergeCell ref="A155:B155"/>
    <mergeCell ref="A156:B156"/>
    <mergeCell ref="A157:B157"/>
    <mergeCell ref="A158:B158"/>
    <mergeCell ref="A160:B160"/>
    <mergeCell ref="A161:B161"/>
    <mergeCell ref="A146:B146"/>
    <mergeCell ref="A147:B147"/>
    <mergeCell ref="A149:B149"/>
    <mergeCell ref="A150:B150"/>
    <mergeCell ref="A152:B152"/>
    <mergeCell ref="A154:B154"/>
    <mergeCell ref="A138:B138"/>
    <mergeCell ref="A140:B140"/>
    <mergeCell ref="A141:B141"/>
    <mergeCell ref="A142:B142"/>
    <mergeCell ref="A144:B144"/>
    <mergeCell ref="A145:B145"/>
    <mergeCell ref="A129:B129"/>
    <mergeCell ref="A131:B131"/>
    <mergeCell ref="A132:B132"/>
    <mergeCell ref="A134:B134"/>
    <mergeCell ref="A135:B135"/>
    <mergeCell ref="A137:B137"/>
    <mergeCell ref="A120:B120"/>
    <mergeCell ref="A121:B121"/>
    <mergeCell ref="A123:B123"/>
    <mergeCell ref="A125:B125"/>
    <mergeCell ref="A126:B126"/>
    <mergeCell ref="A128:B128"/>
    <mergeCell ref="A112:B112"/>
    <mergeCell ref="A113:B113"/>
    <mergeCell ref="A114:B114"/>
    <mergeCell ref="A116:B116"/>
    <mergeCell ref="A117:B117"/>
    <mergeCell ref="A119:B119"/>
    <mergeCell ref="A106:B106"/>
    <mergeCell ref="A107:B107"/>
    <mergeCell ref="A108:B108"/>
    <mergeCell ref="A109:B109"/>
    <mergeCell ref="A110:B110"/>
    <mergeCell ref="A111:B111"/>
    <mergeCell ref="A99:B99"/>
    <mergeCell ref="A100:B100"/>
    <mergeCell ref="A102:B102"/>
    <mergeCell ref="A103:B103"/>
    <mergeCell ref="A104:B104"/>
    <mergeCell ref="A105:B105"/>
    <mergeCell ref="A91:B91"/>
    <mergeCell ref="A92:B92"/>
    <mergeCell ref="A93:B93"/>
    <mergeCell ref="A95:B95"/>
    <mergeCell ref="A96:B96"/>
    <mergeCell ref="A98:B98"/>
    <mergeCell ref="A83:B83"/>
    <mergeCell ref="A85:B85"/>
    <mergeCell ref="A86:B86"/>
    <mergeCell ref="A87:B87"/>
    <mergeCell ref="A88:B88"/>
    <mergeCell ref="A90:B90"/>
    <mergeCell ref="A70:B70"/>
    <mergeCell ref="A72:B72"/>
    <mergeCell ref="A79:B79"/>
    <mergeCell ref="A80:B80"/>
    <mergeCell ref="A81:B81"/>
    <mergeCell ref="A82:B82"/>
    <mergeCell ref="A62:B62"/>
    <mergeCell ref="A63:B63"/>
    <mergeCell ref="A64:B64"/>
    <mergeCell ref="A65:B65"/>
    <mergeCell ref="A67:B67"/>
    <mergeCell ref="A68:B68"/>
    <mergeCell ref="A51:B51"/>
    <mergeCell ref="A52:B52"/>
    <mergeCell ref="A53:B53"/>
    <mergeCell ref="A54:B54"/>
    <mergeCell ref="A55:B55"/>
    <mergeCell ref="A56:B56"/>
    <mergeCell ref="A58:B58"/>
    <mergeCell ref="A59:B59"/>
    <mergeCell ref="A60:B60"/>
    <mergeCell ref="A61:B61"/>
    <mergeCell ref="A44:B44"/>
    <mergeCell ref="A46:B46"/>
    <mergeCell ref="A47:B47"/>
    <mergeCell ref="A48:B48"/>
    <mergeCell ref="A50:B50"/>
    <mergeCell ref="A35:B35"/>
    <mergeCell ref="A36:B36"/>
    <mergeCell ref="A38:B38"/>
    <mergeCell ref="A39:B39"/>
    <mergeCell ref="A41:B41"/>
    <mergeCell ref="A43:B43"/>
    <mergeCell ref="A25:B25"/>
    <mergeCell ref="A27:B27"/>
    <mergeCell ref="A29:B29"/>
    <mergeCell ref="A30:B30"/>
    <mergeCell ref="A32:B32"/>
    <mergeCell ref="A33:B33"/>
    <mergeCell ref="A16:B16"/>
    <mergeCell ref="A18:B18"/>
    <mergeCell ref="A19:B19"/>
    <mergeCell ref="A21:B21"/>
    <mergeCell ref="A22:B22"/>
    <mergeCell ref="A24:B24"/>
    <mergeCell ref="A10:B10"/>
    <mergeCell ref="A11:B11"/>
    <mergeCell ref="A12:B12"/>
    <mergeCell ref="A13:B13"/>
    <mergeCell ref="A14:B14"/>
    <mergeCell ref="A15:B15"/>
    <mergeCell ref="B3:I3"/>
    <mergeCell ref="A5:C5"/>
    <mergeCell ref="A6:C6"/>
    <mergeCell ref="A7:C7"/>
    <mergeCell ref="A8:B8"/>
    <mergeCell ref="A9:B9"/>
  </mergeCells>
  <pageMargins left="0.7" right="0.7" top="0.75" bottom="0.75" header="0.3" footer="0.3"/>
  <pageSetup paperSize="9"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Račun prihoda i rashoda</vt:lpstr>
      <vt:lpstr>Prihodi i rashodi po izvorima</vt:lpstr>
      <vt:lpstr>Rashodi prema funkcijskoj kl.</vt:lpstr>
      <vt:lpstr>Račun financiranja</vt:lpstr>
      <vt:lpstr>Račun fin.po izvorima</vt:lpstr>
      <vt:lpstr>Prenes.višak ili prenes.manjak</vt:lpstr>
      <vt:lpstr>Posebni dio-organz.klasifikac.</vt:lpstr>
      <vt:lpstr>Posebni dio-program.klasifikac.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Biserka Horvat</cp:lastModifiedBy>
  <cp:lastPrinted>2026-01-30T06:53:16Z</cp:lastPrinted>
  <dcterms:created xsi:type="dcterms:W3CDTF">2026-01-20T12:38:06Z</dcterms:created>
  <dcterms:modified xsi:type="dcterms:W3CDTF">2026-01-30T06:53:20Z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